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SM e Formazioni Territoriali" sheetId="4" r:id="rId1"/>
  </sheets>
  <definedNames>
    <definedName name="_xlnm.Print_Titles" localSheetId="0">'SSM e Formazioni Territoriali'!$2:$2</definedName>
  </definedNames>
  <calcPr calcId="145621"/>
</workbook>
</file>

<file path=xl/calcChain.xml><?xml version="1.0" encoding="utf-8"?>
<calcChain xmlns="http://schemas.openxmlformats.org/spreadsheetml/2006/main">
  <c r="G184" i="4" l="1"/>
  <c r="G181" i="4"/>
  <c r="G159" i="4"/>
  <c r="G94" i="4"/>
  <c r="G93" i="4"/>
  <c r="G92" i="4"/>
  <c r="G91" i="4"/>
  <c r="G85" i="4"/>
  <c r="G84" i="4"/>
  <c r="G80" i="4"/>
  <c r="G78" i="4"/>
  <c r="G77" i="4"/>
  <c r="G72" i="4"/>
  <c r="G71" i="4"/>
  <c r="G70" i="4"/>
  <c r="G66" i="4"/>
  <c r="G61" i="4"/>
  <c r="G60" i="4"/>
  <c r="G59" i="4"/>
  <c r="G57" i="4"/>
  <c r="G52" i="4"/>
  <c r="G49" i="4"/>
  <c r="G37" i="4"/>
  <c r="G24" i="4"/>
  <c r="G20" i="4"/>
  <c r="G19" i="4"/>
  <c r="G11" i="4"/>
  <c r="G4" i="4"/>
</calcChain>
</file>

<file path=xl/sharedStrings.xml><?xml version="1.0" encoding="utf-8"?>
<sst xmlns="http://schemas.openxmlformats.org/spreadsheetml/2006/main" count="1718" uniqueCount="969">
  <si>
    <t>Scuola Superiore della Magistratura e Formazioni Territoriali
Procedimenti per l'affidamento di lavori, forniture e servizi - ANNO 2018
Legge 190/2012 Disposizioni per la prevenzione e la repressione della corruzione e dell'illegalità nella Pubblica Amministrazione</t>
  </si>
  <si>
    <t>CIG</t>
  </si>
  <si>
    <t>Denominazione</t>
  </si>
  <si>
    <t>Oggetto</t>
  </si>
  <si>
    <t>Procedura di scelta del contraente</t>
  </si>
  <si>
    <t>Elenco operatori invitati a presentare offerte comprensivo di codice fiscale</t>
  </si>
  <si>
    <t>Aggiudicatario comprensivo di codice fiscale</t>
  </si>
  <si>
    <t>Importo di aggiudicazione</t>
  </si>
  <si>
    <t>Tempi di completamento</t>
  </si>
  <si>
    <t>Somme liquidate (al netto dell'IVA)</t>
  </si>
  <si>
    <t>7265224C7F</t>
  </si>
  <si>
    <t>Scuola Superiore della Magistratura C.F. 97701980589</t>
  </si>
  <si>
    <t>Servizio gestione integrata trasferte di lavoro mesi 24</t>
  </si>
  <si>
    <t>Rilancio competitivo su Accordo Quadro CONSIP</t>
  </si>
  <si>
    <t>n. 4 operatori economici</t>
  </si>
  <si>
    <t>Cisalpina Tours S.p.A.  - C.F.00637950015</t>
  </si>
  <si>
    <t>18/12/2017 - 31/12/2019</t>
  </si>
  <si>
    <t>73176950F3</t>
  </si>
  <si>
    <t>Banca dati on-line</t>
  </si>
  <si>
    <t>Ordine Diretto di Acquisto su MEPA</t>
  </si>
  <si>
    <t>Wolters Kluwer Italia S.r.l.  - C.F.10209790152</t>
  </si>
  <si>
    <t>14/12/2017 - 31/12/2018</t>
  </si>
  <si>
    <t>73217470C4</t>
  </si>
  <si>
    <t>Noleggio autobus con conducente anno 2018 Villa Castelpulci</t>
  </si>
  <si>
    <t>PROCEDURA NEGOZIATA SENZA PREVIA PUBBLICAZIONE BANDO - MEPA</t>
  </si>
  <si>
    <t>n. 27 operatori economici</t>
  </si>
  <si>
    <t>Li-nea S.p.A.  - C.F.04906540481</t>
  </si>
  <si>
    <t>08/01/2018 - 31/12/2018</t>
  </si>
  <si>
    <t>ZF721AADDA</t>
  </si>
  <si>
    <t>Convenzione alberghi per Comitato Direttivo, Segretario Generale e personale SSM - Grand Hotel Adriatico Firenze</t>
  </si>
  <si>
    <t>AFFIDAMENTO IN ECONOMIA - AFFIDAMENTO DIRETTO</t>
  </si>
  <si>
    <t>Alberghiera Adriatica AL.A. S.r.l. -  C.F.00182150276</t>
  </si>
  <si>
    <t>ZB421AAE6C</t>
  </si>
  <si>
    <t>Convenzione alberghi per Comitato Direttivo, Segretario Generale e personale SSM - Rivoli Boutique Hotel Firenze</t>
  </si>
  <si>
    <t>Hotel Rivoli S.p.A. -  C.F.04236000487</t>
  </si>
  <si>
    <t xml:space="preserve">ZAC21BD654 </t>
  </si>
  <si>
    <t>Convenzione alberghi tutori corso MOT DM 3.2.2017 - gennaio 2018 Hotel Hilton Firenze</t>
  </si>
  <si>
    <t>Millenaria S.r.l. - C.F.01805220975</t>
  </si>
  <si>
    <t>08/01/2018 - 31/01/2018</t>
  </si>
  <si>
    <t>Z7921FE2AA</t>
  </si>
  <si>
    <t>Fornitura "Universal Car Holdere per smartphone Trust" Villa Castelpulci</t>
  </si>
  <si>
    <t>AFFIDAMENTO IN ECONOMIA - AFFIDAMENTO DIRETTO - MEPA</t>
  </si>
  <si>
    <t>Cartaria Fiorentina Ingrosso S.r.l. -  C.F.01434370480</t>
  </si>
  <si>
    <t>08/02/2018 - 08/03/2018</t>
  </si>
  <si>
    <t>Z4721FE6D6</t>
  </si>
  <si>
    <t>Fornitura e installazione n. 15 multiprese su misura Villa Castelpulci</t>
  </si>
  <si>
    <t>AFFIDAMENTO IN ECONOMIA - AFFIDAMENTO DIRETTO - MEPA -  ai sensi art. 63 D.L.gs 50/2016</t>
  </si>
  <si>
    <t>SOF S.p.A. - C.F.05481180486</t>
  </si>
  <si>
    <t>06/02/2018 - 28/02/2018</t>
  </si>
  <si>
    <t>Z0D21FF599</t>
  </si>
  <si>
    <t>Fornitura e installazione serratura per il bagno e staffe alle finestre sede Roma</t>
  </si>
  <si>
    <t>AFFIDAMENTO IN ECONOMIA - AFFIDAMENTO DIRETTO - MEPA - ai sensi art. 63 D.L.gs 50/2016</t>
  </si>
  <si>
    <t>Linea Sociale Società Cooperativa Sociale Integrata ONLUS -  C.F.08926681001</t>
  </si>
  <si>
    <t>12/02/2018 - 15/03/2018</t>
  </si>
  <si>
    <t>ZF0220CAC1</t>
  </si>
  <si>
    <t>Acquisto CU Facile 2018 - e spacchettamento dati per Certificazioni Uniche</t>
  </si>
  <si>
    <t>AFFIDAMENTO IN ECONOMIA - AFFIDAMENTO DIRETTO ai sensi art. 63 D.L.gs 50/2016</t>
  </si>
  <si>
    <t>Maggioli</t>
  </si>
  <si>
    <t>Z2622334E9</t>
  </si>
  <si>
    <t>Servizio custodia autovettura servizio sede Roma</t>
  </si>
  <si>
    <t>AFFIDAMENTO IN ECONOMIA - COTTIMO FIDUCIARIO</t>
  </si>
  <si>
    <t>Garage Futura S.n.c. di Forte Franco, di Carlo Americo e Silvano Forte - C.F.05067981000</t>
  </si>
  <si>
    <t>01/02/2018 - 31/12/2018</t>
  </si>
  <si>
    <t>Z8F2252CBD</t>
  </si>
  <si>
    <t>SERVIZIO DI TRADUZIONE PROGRAMMI CORSI P18014 - P18034</t>
  </si>
  <si>
    <t>AFFIDAMENTO IN ECONOMIA - COTTIMO FIDUCIARIO - MEPA</t>
  </si>
  <si>
    <t>Interpreti di Conferenza Nogara e Nordio C.F. 03276670480</t>
  </si>
  <si>
    <t>15/02/2018 - 28/02/2018</t>
  </si>
  <si>
    <t>ZA42255F80</t>
  </si>
  <si>
    <t>SERVIZIO DI INTERPRETARIATO PROGRAMMI CORSI P18014 - P18034</t>
  </si>
  <si>
    <t>16/02/2018 - 16/05/2018</t>
  </si>
  <si>
    <t>Z3B22587D5</t>
  </si>
  <si>
    <t>Servizio coffee break Castel Capuano (NA) corsi P18024 - P18031 - P18041 - P18049 - P18061 - P18073</t>
  </si>
  <si>
    <t>n. 5 operatori economici</t>
  </si>
  <si>
    <t>Domenico Rescigno S.r.l. - C.F.06851450632</t>
  </si>
  <si>
    <t>21/03/2018 - 31/12/2018</t>
  </si>
  <si>
    <t>ZCE22952E6</t>
  </si>
  <si>
    <t>Sicurezza luoghi di lavoro - atto aggiuntivo servizi una tantum non soggetti ad IVA - n. 22 visite mediche sede Roma</t>
  </si>
  <si>
    <t xml:space="preserve">CONVENZIONE CONSIP </t>
  </si>
  <si>
    <t>R.T.I. EXITone S.p.A. - C.F.07874490019</t>
  </si>
  <si>
    <t>06/03/2018 - 31/12/2019</t>
  </si>
  <si>
    <t>Z752299EEB</t>
  </si>
  <si>
    <t xml:space="preserve">Noleggo Fotocopiatrice </t>
  </si>
  <si>
    <t>Sharp Eletcrtronics (ITALIA) SPA</t>
  </si>
  <si>
    <t xml:space="preserve">Z83232E76D </t>
  </si>
  <si>
    <t>Servizio alberghiero presso Ministero Interno corso P18009 - 7/9.2.2018</t>
  </si>
  <si>
    <t>Ministero dell'Interno</t>
  </si>
  <si>
    <t>07/02/2018 - 10/02/2018</t>
  </si>
  <si>
    <t>Z2C232E782</t>
  </si>
  <si>
    <t>Servizio ristorazione presso Ministero Interno corso P18009 - 7/9.2.2018</t>
  </si>
  <si>
    <t>ZF4229FDF0</t>
  </si>
  <si>
    <t>Presidio on site reti Lan Villa Castel Pulci di durata annuale</t>
  </si>
  <si>
    <t xml:space="preserve">AFFIDAMENTO IN ECONOMIA -MEPA </t>
  </si>
  <si>
    <t>TIM</t>
  </si>
  <si>
    <t>06/03/2018 - 28/02/2019</t>
  </si>
  <si>
    <t>ZB11DE41BD</t>
  </si>
  <si>
    <t>Fornitura energia elettrica</t>
  </si>
  <si>
    <t xml:space="preserve">ENEL ENERGIA C.F. 06655971007 </t>
  </si>
  <si>
    <t>ZCE22A947E</t>
  </si>
  <si>
    <t xml:space="preserve">fornitura e posa in opera serrature antipanico e vetri rotti di Villa Castel Pulci </t>
  </si>
  <si>
    <t xml:space="preserve">AFFIDAMENTO IN ECONOMIA - </t>
  </si>
  <si>
    <t>FALEGNAMERIA SCANDICCI C.F. 05182200484</t>
  </si>
  <si>
    <t>08/03/2018 - 20/03/2018</t>
  </si>
  <si>
    <t>ZB222A9BA7</t>
  </si>
  <si>
    <t>Ricarica chiavette distributori automatici Villa Castelpulci</t>
  </si>
  <si>
    <t>Gedac S.r.l. - C.F.05225990489</t>
  </si>
  <si>
    <t>07/03/2018 - 20/03/2018</t>
  </si>
  <si>
    <t>Z8C22B1AAD</t>
  </si>
  <si>
    <t>Fornitura e sostituzione chiusini e mattonelle per evento inaugurale</t>
  </si>
  <si>
    <t>DANIELE CALOSI</t>
  </si>
  <si>
    <t>09/03/2018 - 23/03/2018</t>
  </si>
  <si>
    <t>Z2E1953F0D</t>
  </si>
  <si>
    <t>Presidio tecnico evento inaugurale del 23/03/2018</t>
  </si>
  <si>
    <t>TAMAGNINI IMPIANTI</t>
  </si>
  <si>
    <t>12/03/208 - 23/03/2018</t>
  </si>
  <si>
    <t>Z5D22B5F63</t>
  </si>
  <si>
    <t xml:space="preserve">SOF </t>
  </si>
  <si>
    <t>12/03/2018 - 23/03/2018</t>
  </si>
  <si>
    <t>Z0822B5A20</t>
  </si>
  <si>
    <t>Presidio tecnico evento inaugurale del 23/03/2018 e apparati audio Video</t>
  </si>
  <si>
    <t>SCOT FIRENZE</t>
  </si>
  <si>
    <t>12/03/2018- 23/03/2018</t>
  </si>
  <si>
    <t>Z5C1B7F7A2</t>
  </si>
  <si>
    <t>Assistenza tecnica postazioni di lavoro</t>
  </si>
  <si>
    <t>RDO Consip</t>
  </si>
  <si>
    <t>ITECH</t>
  </si>
  <si>
    <t>10/03/2018 - 31/12/2018</t>
  </si>
  <si>
    <t>Z0F0A32FEF</t>
  </si>
  <si>
    <t>servizio idrico Villa Castel Pulci</t>
  </si>
  <si>
    <t>PUBLIACQUA</t>
  </si>
  <si>
    <t xml:space="preserve">Z0322C365D </t>
  </si>
  <si>
    <t>Servizio stampa e rilegatura Brochure attività formative anno 2018</t>
  </si>
  <si>
    <t>AZ DIGITAL PRESS SAS - C.F.05759521007</t>
  </si>
  <si>
    <t>14/03/2018 - 15/04/2018</t>
  </si>
  <si>
    <t>ZEB22C6A1C</t>
  </si>
  <si>
    <t>Servizio sistemazione aree verdi Villa Castelpulci e dependance</t>
  </si>
  <si>
    <t>La Fabbrica del Verde di Sami Vignozzi - C.F. VGNSMA60E25B507M</t>
  </si>
  <si>
    <t>15/03/2018 - 30/04/2018</t>
  </si>
  <si>
    <t>Z9522CCC82</t>
  </si>
  <si>
    <t>Presidio on site ascensore Villa Castel Pulci evento inaugurale</t>
  </si>
  <si>
    <t>Sodini</t>
  </si>
  <si>
    <t>16/03/2018 - 23/03/2018</t>
  </si>
  <si>
    <t>ZD622CE7D5</t>
  </si>
  <si>
    <t>Servizio Fotografico evento inaugurale del 23 marzo 2018</t>
  </si>
  <si>
    <t>Dini Fotografo</t>
  </si>
  <si>
    <t>ZBF22CEA75</t>
  </si>
  <si>
    <t>Servizio sicurezza e controllo corso P18021 Accademia dei Lincei</t>
  </si>
  <si>
    <t>GMC DEFENCE SERVICES S.R.L. - CF.13267341009</t>
  </si>
  <si>
    <t>19/03/2018 - 30/04/2018</t>
  </si>
  <si>
    <t>Z5B22CEAF5</t>
  </si>
  <si>
    <t>Servizio pulizie corso P18021 Accademia dei Lincei</t>
  </si>
  <si>
    <t>A.V.SERVICE SRL - CF.02036300560</t>
  </si>
  <si>
    <t>Z2E22CEB93</t>
  </si>
  <si>
    <t>Servizio tecnico corso P18021 Accademia dei Lincei</t>
  </si>
  <si>
    <t>EFFEBI CONFERENCE DI BOATTINI FABIO - CF.BTTFBA61M24H501Z</t>
  </si>
  <si>
    <t>ZB022CFB01</t>
  </si>
  <si>
    <t>Servizio assistenza medica  corso P18021 Accademia dei Lincei</t>
  </si>
  <si>
    <t>dott. Luca Iannotta  - CF.NNTLCU78D29H501C</t>
  </si>
  <si>
    <t xml:space="preserve">Z6522CFB61 </t>
  </si>
  <si>
    <t>dott.ssa Giuseppina Ippoliti - CF.PPLGPP76A64L182F</t>
  </si>
  <si>
    <t>ZD922D1E91</t>
  </si>
  <si>
    <t>Fornitura spille con stampa digitale</t>
  </si>
  <si>
    <t>PERNICE SERGIO - 29/11/1961 - CF.PRNSRG61S29H501N</t>
  </si>
  <si>
    <t>19/03/2018 - 15/04/2018</t>
  </si>
  <si>
    <t>Z9322D68D8</t>
  </si>
  <si>
    <t>Riparazione portone antipanico e vericiatura mostre Scandicci</t>
  </si>
  <si>
    <t xml:space="preserve">Z3422DE154 </t>
  </si>
  <si>
    <t>Servizio transfert corso T18011 Palmi 3/5.5.2018</t>
  </si>
  <si>
    <t>N. 3</t>
  </si>
  <si>
    <t>PPM - Piana Palmi Multiservizi S.p.A. - C.F.02000990800</t>
  </si>
  <si>
    <t>21/03/2018 - 06/05/2018</t>
  </si>
  <si>
    <t>Z2822E3947</t>
  </si>
  <si>
    <t>Servizio transfert corso P18040 Roma Lido di Ostia 23/25.5.2018</t>
  </si>
  <si>
    <t>n. 72</t>
  </si>
  <si>
    <t>Pirene S.r.l. - CF.04991070485</t>
  </si>
  <si>
    <t>12/04/2018 - 26/05/2018</t>
  </si>
  <si>
    <t>ZF022E4DD9</t>
  </si>
  <si>
    <t>C2 SRL</t>
  </si>
  <si>
    <t>22/03/2018</t>
  </si>
  <si>
    <t>Z312314341</t>
  </si>
  <si>
    <t>Servizio consegna brochure anno 2018</t>
  </si>
  <si>
    <t>DNA Group S.r.l. - C.F.12321621000</t>
  </si>
  <si>
    <t>13/04/2018 - 30/06/2018</t>
  </si>
  <si>
    <t>7134311BAC</t>
  </si>
  <si>
    <t>EROGAZIONE ENERGIA ELETTRICA VILLA CASTEL PULCI</t>
  </si>
  <si>
    <t>Convenzione  Consip Energia Elettrica 15</t>
  </si>
  <si>
    <t>ENEL ENERGIA</t>
  </si>
  <si>
    <t>17/04/2018</t>
  </si>
  <si>
    <t>ZAB2348B10</t>
  </si>
  <si>
    <t>NECROLOGIO</t>
  </si>
  <si>
    <t>SECOLO XIX</t>
  </si>
  <si>
    <t>20/04/2018</t>
  </si>
  <si>
    <t>ZEE23482A6</t>
  </si>
  <si>
    <t>SERVIZIO CONTROLLO ESTINTORI VILLA CASTEL PULCI</t>
  </si>
  <si>
    <t>COBRA ESTINTORI</t>
  </si>
  <si>
    <t>23/04/2018</t>
  </si>
  <si>
    <t>ZD123572E4</t>
  </si>
  <si>
    <t>Pubblicazione bando gara Istituto Cassiere</t>
  </si>
  <si>
    <t>Goodea S.r.l. - CF. 06876751212</t>
  </si>
  <si>
    <t>26/04/2018 - 26/05/2018</t>
  </si>
  <si>
    <t>ZCF110DE62</t>
  </si>
  <si>
    <t>connettività</t>
  </si>
  <si>
    <t>Convenzione consip Fonia 4</t>
  </si>
  <si>
    <t>Telecom</t>
  </si>
  <si>
    <t>Z4A235CEF2</t>
  </si>
  <si>
    <t>ripristino fornitura telefoni VOIP</t>
  </si>
  <si>
    <t>mepa AFFIDAMENTO IN ECONOMIA - AFFIDAMENTO DIRETTO</t>
  </si>
  <si>
    <t>Z20238963B</t>
  </si>
  <si>
    <t>Servizio catering e coffee break corso P18037 Corte Costituzionale 17 e 18.5.2018</t>
  </si>
  <si>
    <t>Ristorante A Casa di Carmen S.r.l.s. - CF.14755031003</t>
  </si>
  <si>
    <t>15/05/2018 - 19/05/2018</t>
  </si>
  <si>
    <t xml:space="preserve">Z202379D31 </t>
  </si>
  <si>
    <t>Servizio riprese video corso P18033 Villa Castelpulci 9/11.5.2018</t>
  </si>
  <si>
    <t>n. 3</t>
  </si>
  <si>
    <t>Videobank S.p.A. - CF.03774310878</t>
  </si>
  <si>
    <t>08/05/2018 - 08/06/2018</t>
  </si>
  <si>
    <t>Z3B2384A2B</t>
  </si>
  <si>
    <t>Interpretariato consecutivo corso P18033 Villa Castelpulci</t>
  </si>
  <si>
    <t xml:space="preserve">interpreti nogara </t>
  </si>
  <si>
    <t>ZCF2375C96</t>
  </si>
  <si>
    <t>Interpretariato simultaneo con cabina corso P18033 Villa Castelpulci</t>
  </si>
  <si>
    <t xml:space="preserve">Z7223B3B49 </t>
  </si>
  <si>
    <t>Servizio transfert corso P18047 Siracusa 6/8.6.2018</t>
  </si>
  <si>
    <t>Zuccalà Giovanni S.r.l. - CF.01183900867</t>
  </si>
  <si>
    <t>25/05/2018 - 09/05/2018</t>
  </si>
  <si>
    <t>Z4223949FF</t>
  </si>
  <si>
    <t xml:space="preserve">Servizio sistemazione aree verdi Villa Castelpulci </t>
  </si>
  <si>
    <t>23/05/2018 - 30/09/2019</t>
  </si>
  <si>
    <t xml:space="preserve">Z9D23AE8C0 </t>
  </si>
  <si>
    <t>Servizio catering corso P18040 Scuola Formazione Guardia di Finanza Lido di Ostia 24.5.2018</t>
  </si>
  <si>
    <t>Klas Services S.r.l. - CF.02953701204</t>
  </si>
  <si>
    <t>23/05/2018 - 25/05/2018</t>
  </si>
  <si>
    <t>ZB723AEFC2</t>
  </si>
  <si>
    <t>Servizio pulizie corso P18043 e P18046 Scuola Perfezionamento Forze di Polizia Roma 28/31.5.2018 e 6/9.6.2018</t>
  </si>
  <si>
    <t>Lacerenza Multiservice S.r.l. - CF.01877530764</t>
  </si>
  <si>
    <t>23/05/2018 - 10/06/2018</t>
  </si>
  <si>
    <t>Z0023B5F3B</t>
  </si>
  <si>
    <t>Servizio catering e coffee break corso P18043 e P18046 Scuola Perfezionamento Forze di Polizia Roma 28/30.5.2018 e 6/8.6.2018</t>
  </si>
  <si>
    <t>GSI - GESTIONE SERVIZI INTEGRATI SRL - CF.04825541008</t>
  </si>
  <si>
    <t>24/05/2018 - 09/06/2018</t>
  </si>
  <si>
    <t>Z1E23BB0DA</t>
  </si>
  <si>
    <t>Servizio catering corso FPFP18001 Roma Notariato 28.5.2018</t>
  </si>
  <si>
    <t>n. 2</t>
  </si>
  <si>
    <t>Angelo Fortini - CF. FRTNGL70E07A132E</t>
  </si>
  <si>
    <t>24/05/2018 - 29/05/2018</t>
  </si>
  <si>
    <t>Z2C23BB4A0</t>
  </si>
  <si>
    <t>Forntitura toner sede Roma</t>
  </si>
  <si>
    <t>Digital Innovation S.r.l. - CF.13677581004</t>
  </si>
  <si>
    <t>28/05/2018 - 28/06/2018</t>
  </si>
  <si>
    <t>Z5923BB7EE</t>
  </si>
  <si>
    <t>Forntitura materiale di cancelleria sede Roma</t>
  </si>
  <si>
    <t>GBR Rossetto S.p.A. -  C.F.00304720287</t>
  </si>
  <si>
    <t>Z2523BB89F</t>
  </si>
  <si>
    <t>Fornitura materiale di cancelleria, elettrico e sanitario</t>
  </si>
  <si>
    <t>SPRINT S.r.l. -  C.F.06620551009</t>
  </si>
  <si>
    <t>ZC823DC306</t>
  </si>
  <si>
    <t>Servizo transfert corso T18016 Isola di Nisida 7/8.6.2018</t>
  </si>
  <si>
    <t>WORLDTOURS S.R.L. - CF.06391521215</t>
  </si>
  <si>
    <t>04/06/2018 - 09/06/2018</t>
  </si>
  <si>
    <t>ZDD23DD378</t>
  </si>
  <si>
    <t>Servizio transfert corso P18048 Università Roma 3 - 11/13.6.2018</t>
  </si>
  <si>
    <t>07/06/2018 - 14/06/2018</t>
  </si>
  <si>
    <t>Z1223DD3A9</t>
  </si>
  <si>
    <t>Servizio coffee break corso P18048 Università Roma 3 - 12 e 13.6.2018</t>
  </si>
  <si>
    <t>07/06/2018 -14/06/2018</t>
  </si>
  <si>
    <t>ZC523DD3DD</t>
  </si>
  <si>
    <t>Servizio light lunch corso P18048 Università Roma 3 - 12.6.2018</t>
  </si>
  <si>
    <t>AL BIONDO TEVERE DI PANZIRONI ROBERTO - CF.PNZRRT57L17H501P</t>
  </si>
  <si>
    <t>07/06/2018 - 13/06/2018</t>
  </si>
  <si>
    <t>Z0623E121E</t>
  </si>
  <si>
    <t>Servizio transfert corso T18017 Matera 21.6.2018</t>
  </si>
  <si>
    <t>VINCENZO PETRUZZI S.R.L. - CF.01820770764</t>
  </si>
  <si>
    <t>18/06/2018 - 22/06/2018</t>
  </si>
  <si>
    <t>Z4D23E68E8</t>
  </si>
  <si>
    <t>Servizio coffee break e light lunch corso P18052 Università di Trento</t>
  </si>
  <si>
    <t>MORESCO GROUP SERVICE S.R.L. - CF.02314860228</t>
  </si>
  <si>
    <t>15/06/2018 - 30/06/2018</t>
  </si>
  <si>
    <t>ZA223E6A3F</t>
  </si>
  <si>
    <t>Servizio cena 18.6.2018 Ristorante Orso Grigio per corso P18052 presso Universitò Trento</t>
  </si>
  <si>
    <t>DEL PONTE SNC DI RENATA CALZA' &amp; C. - CF.00679750224</t>
  </si>
  <si>
    <t>Z3E23FA57A</t>
  </si>
  <si>
    <t>Servizio cena 19.6.2018 Ristorante Scrigno del Duomo corso P18052 presso Universitò Trento</t>
  </si>
  <si>
    <t>RICERCA SAPORI SRL - CF.01671580221</t>
  </si>
  <si>
    <t>Z2123FA581</t>
  </si>
  <si>
    <t>Lavori di ristrutturazione secondo piano sede Roma</t>
  </si>
  <si>
    <t>IMPRESA SICOBE SRL SOCIETÀ UNIPERSONALE - CF.05429320582</t>
  </si>
  <si>
    <t>Z9B240C359</t>
  </si>
  <si>
    <t>Servizio ristorazione Hotel Conference corso P18050</t>
  </si>
  <si>
    <t>Elite Firenze Gestioni S.r.l. - CF.05813700480</t>
  </si>
  <si>
    <t>03/07/2018 - 03/08/2018</t>
  </si>
  <si>
    <t>ZDF24134C8</t>
  </si>
  <si>
    <t>Pubblicazione avviso aggiudicazione gara Istituto Cassiere</t>
  </si>
  <si>
    <t>22/06/2018 - 22/07/2018</t>
  </si>
  <si>
    <t>ZD62414CD4</t>
  </si>
  <si>
    <t xml:space="preserve">Fornitura materiale di cancelleria e informatico sede Roma </t>
  </si>
  <si>
    <t>11/07/2018 - 11/09/2018</t>
  </si>
  <si>
    <t>Z3A242B5C1</t>
  </si>
  <si>
    <t>Riparazione condizionatore stanza 104 - 109 - 113 sede Roma</t>
  </si>
  <si>
    <t>AFFIDAMENTO IN ECONOMIA - AFFIDAMENTO DIRETTO ai sensi art. 63 D.lgs 50/2016</t>
  </si>
  <si>
    <t>Me.g.i.c. Italia Grandi Impianti S.r.l. -  C.F.09181341000</t>
  </si>
  <si>
    <t>02/07/2018 - 31/07/2018</t>
  </si>
  <si>
    <t xml:space="preserve">ZF0243A6FB </t>
  </si>
  <si>
    <t xml:space="preserve">Servizio cena evento 5.7.2018 Gruppo MOT </t>
  </si>
  <si>
    <t>Ele S.p.A. - CF.08360650587</t>
  </si>
  <si>
    <t>03/07/2018 - 06/07/2018</t>
  </si>
  <si>
    <t>Z10244C99D</t>
  </si>
  <si>
    <t>Convenzione Università di Catania corso FPFP18003 presso Monastero di San Nicolò all'Arena 12/14.9.2018</t>
  </si>
  <si>
    <t>Università degli Studi di Catania Amministrazione Centrale - CF.02772010878</t>
  </si>
  <si>
    <t>05/09/2018 - 31/12/2018</t>
  </si>
  <si>
    <t>ZA12453554</t>
  </si>
  <si>
    <t>Servizio catering e coffee break corso FPFP18003 presso Monastero di San Nicolò all'Arena Catania 13 e 14.9.2018</t>
  </si>
  <si>
    <t>Bonaccorsi Daniele - 29/07/1972 - CF.BNCDNL72L29C351I</t>
  </si>
  <si>
    <t>05/09/2018 - 15/09/2018</t>
  </si>
  <si>
    <t>ZB2245B95F</t>
  </si>
  <si>
    <t>Fornitura materiale cancelleria Villa Castalpulci</t>
  </si>
  <si>
    <t>n. 11</t>
  </si>
  <si>
    <t>DESERTA</t>
  </si>
  <si>
    <t>n. 17</t>
  </si>
  <si>
    <t>19/10/2018 - 19/12/2018</t>
  </si>
  <si>
    <t>7576202FA8</t>
  </si>
  <si>
    <t xml:space="preserve">Spc cloud lotto 1 </t>
  </si>
  <si>
    <t>ADESIONE ACCORDO QUADRO CONSIP</t>
  </si>
  <si>
    <t xml:space="preserve">TELECOM ITALIA </t>
  </si>
  <si>
    <t>Z9C247852A</t>
  </si>
  <si>
    <t>Servizio facchinaggio sede Roma</t>
  </si>
  <si>
    <t>AFFIDAMENTO IN ECONOMIA - AFFIDAMENTO DIRETTO - MEPA - ai sensi art. 63 D.lgs 50/2016</t>
  </si>
  <si>
    <t>27/07/2018 - 01/03/2020</t>
  </si>
  <si>
    <t>ZC72485CB1</t>
  </si>
  <si>
    <t>Servizio stampa 800 brochure multilingue e 450 biglietti da visita</t>
  </si>
  <si>
    <t>30/07/2018 - 31/10/2018</t>
  </si>
  <si>
    <t>Z6624894E8</t>
  </si>
  <si>
    <t>Servizio Interpretariato e noleggio cabina corso Catania 14-16 settembre  corso FPFP18003 presso Monastero di San Nicolò all'Arena 12/14.9.2018</t>
  </si>
  <si>
    <t>SCALIA - PERRICONE e Teameventi srl</t>
  </si>
  <si>
    <t>Z23248B6D0</t>
  </si>
  <si>
    <t xml:space="preserve">Servizio fotografico MOT villa Castel Pulci </t>
  </si>
  <si>
    <t>Z86248BAF2</t>
  </si>
  <si>
    <t>Fornitura erogazione acqua</t>
  </si>
  <si>
    <t>CDA VENDING SRL</t>
  </si>
  <si>
    <t>Z4A2414E50</t>
  </si>
  <si>
    <t>Sostituzione INVERT - Castelpulci</t>
  </si>
  <si>
    <t>Tamagnini Impianti srl</t>
  </si>
  <si>
    <t>ZDE248F014</t>
  </si>
  <si>
    <t>CONNETTORE SISTEMA MAGGIOLI CON SISTEMA DI CONSERVAZIONE TRUST TELECOM</t>
  </si>
  <si>
    <t>ODA - MEPA AFFIDAMENTO DIRETTO</t>
  </si>
  <si>
    <t>MAGGIOLI SPA</t>
  </si>
  <si>
    <t xml:space="preserve"> 
ZA324C6730</t>
  </si>
  <si>
    <t>Assicurazione RC corso FPFP18003 Catania</t>
  </si>
  <si>
    <t>Gandini Assicurazioni S.r.l. - CF.03125230239</t>
  </si>
  <si>
    <t>03/09/2018 - 31/12/2018</t>
  </si>
  <si>
    <t>Z3D24CAFB4</t>
  </si>
  <si>
    <t>Servizio light lunch e cena corso FPFP18005 Palazzo di Giustizia Milano - 13.9.2018</t>
  </si>
  <si>
    <t>abc La Sapienza in Tavola - Cooperativa Sociale - CF.04536470968</t>
  </si>
  <si>
    <t>07/09/2018 - 14/09/2018</t>
  </si>
  <si>
    <t>ZBD24DBF7A</t>
  </si>
  <si>
    <t>Servizio light lunch corso FPFP18005 Palazzo di Giustizia Milano - 14.9.2018</t>
  </si>
  <si>
    <t>La Casa dei Sapori S.r.l. - CF.02973310135</t>
  </si>
  <si>
    <t>12/09/2018 - 15/09/2018</t>
  </si>
  <si>
    <t xml:space="preserve"> 
Z4524D3F0C</t>
  </si>
  <si>
    <t>Servizio transfert corso T18019 Campobasso 13/14.9.2018</t>
  </si>
  <si>
    <t>Di Paola Viaggi SAS di Cazzato Adalberto &amp; C. - CF.00956980700</t>
  </si>
  <si>
    <t>06/09/2018 - 15/09/2018</t>
  </si>
  <si>
    <t>ZAB24D9A45</t>
  </si>
  <si>
    <t>Servizio transfert corso P18076 Roma TAR Lazio 27 e 28.9.2018</t>
  </si>
  <si>
    <t>Rossi Bus S.p.A. - CF.07119341001</t>
  </si>
  <si>
    <t>24/09/2018 - 29/09/2018</t>
  </si>
  <si>
    <t>Z0325005BF</t>
  </si>
  <si>
    <t>Servizio camerieri corso P18066 accademia dei Lincei 03/10/2018</t>
  </si>
  <si>
    <t>ARIFOOD srl  - CF 09216331000</t>
  </si>
  <si>
    <t>27/09/2018 - 04/10/2018</t>
  </si>
  <si>
    <t>ZAF2500701</t>
  </si>
  <si>
    <t>PULIZIA AUDITORIO CORSO P18066 accadedemia dei Lincei  DAL 01 AL 03/ 10/2018</t>
  </si>
  <si>
    <t>AV SERVICE IGIENE AMBIENTE SRL - CF 02036300560</t>
  </si>
  <si>
    <t xml:space="preserve">Z10250074A </t>
  </si>
  <si>
    <t xml:space="preserve">Servizio di sicurezza e controllo P18066 accademia dei lincei dal 01 al 03/10/2018 </t>
  </si>
  <si>
    <t>GMC - CF 13267341009</t>
  </si>
  <si>
    <t>Z11250078F</t>
  </si>
  <si>
    <t xml:space="preserve">servizio noleggio impianto di registrazione audio P18066 accademia dei lincei dal 01 al 03/10/2018 </t>
  </si>
  <si>
    <t>Effebi conference di FABIO BOATTINI-CF BTTFBA61M24H501Z</t>
  </si>
  <si>
    <t>26/09/2018 - 04/10/2018</t>
  </si>
  <si>
    <t>Z6925007BF</t>
  </si>
  <si>
    <t xml:space="preserve">assistenza medica Dr.ssa Eleonora Di Vito  P18066 accademia dei lincei dal 01 al 03/10/2018 </t>
  </si>
  <si>
    <t>Dr.ssa Eleonora Di Vito - 29/06/1987 - CF.DVTLNR87H69H501Y</t>
  </si>
  <si>
    <t>ZA22500962</t>
  </si>
  <si>
    <t>Servizio transfert corso T18021 Napoli 4.10.2018</t>
  </si>
  <si>
    <t>Worldtour S.r.l. - cf 06391521215</t>
  </si>
  <si>
    <t>24/09/2018 - 04/10/2018</t>
  </si>
  <si>
    <t>Z0422509DFD</t>
  </si>
  <si>
    <t>Spugnette microfoni</t>
  </si>
  <si>
    <t>BOCCIONI ACQUA CASTELPULCI</t>
  </si>
  <si>
    <t>Z3B251E78B</t>
  </si>
  <si>
    <t>allestimento multimediale sala Danze e Aula 8 corsi MOT</t>
  </si>
  <si>
    <t>SCOT FIRENZE srl</t>
  </si>
  <si>
    <t>ZEE252AFC3</t>
  </si>
  <si>
    <t>Servizio catering 9.10.2018 Corte Suprema Cassazione corso P18070</t>
  </si>
  <si>
    <t>04/10/2018 - 10/10/2018</t>
  </si>
  <si>
    <t>Z5E2527266</t>
  </si>
  <si>
    <t>Acquisto defibrillatore</t>
  </si>
  <si>
    <t>LA MEDICA SAS</t>
  </si>
  <si>
    <t xml:space="preserve">
Z43267B491 </t>
  </si>
  <si>
    <t>Acquisto arredi Castel Capuano</t>
  </si>
  <si>
    <t>Z6E25397F3</t>
  </si>
  <si>
    <t>Servizio transfert corso P18071 Ministero Interno 11.10.2018</t>
  </si>
  <si>
    <t>09/10/2018 - 12/10/2018</t>
  </si>
  <si>
    <t>ZB52553F0A</t>
  </si>
  <si>
    <t>Fornitura, scarico e posa sale per addolcitori</t>
  </si>
  <si>
    <t>Tamagnini Impianti</t>
  </si>
  <si>
    <t>Z7D25AD623</t>
  </si>
  <si>
    <t>Interpretariato corso P18083 - SCANDICCI 12/11/2018</t>
  </si>
  <si>
    <t>Soc. INTERPRETI DI CONFERENZA DI NOGARA E NORDIO</t>
  </si>
  <si>
    <t>ZF02553864</t>
  </si>
  <si>
    <t>Stampante multifunzione XEROX 3335V per dr.ssa CERONI</t>
  </si>
  <si>
    <t>EUROTECNO</t>
  </si>
  <si>
    <t>Z042509DFD</t>
  </si>
  <si>
    <t>Spugnette microfoni SCOT</t>
  </si>
  <si>
    <t>SCOT</t>
  </si>
  <si>
    <t>Z36250C00E</t>
  </si>
  <si>
    <t>Sostituzione coperchio in cemento tombino aiuola - Villa Castelpulci</t>
  </si>
  <si>
    <t>DITTA CALOSI DANIELE</t>
  </si>
  <si>
    <t>ZB925579F7</t>
  </si>
  <si>
    <t>Sostituzione coperchio in cemento tombino - Villa Castelpulci</t>
  </si>
  <si>
    <t>Z9225AF354</t>
  </si>
  <si>
    <t>Intervento WC donne "bango AULA SODERINI"</t>
  </si>
  <si>
    <t>TAMAGNINI</t>
  </si>
  <si>
    <t>ZB225A03E5</t>
  </si>
  <si>
    <t>Riparazione cancello Scandicci</t>
  </si>
  <si>
    <t>Carpenteria Toscana</t>
  </si>
  <si>
    <t>Z8326D6C02</t>
  </si>
  <si>
    <t>WEBCAM LOGITECH</t>
  </si>
  <si>
    <t xml:space="preserve">DMC SISTEMI INTEGRATI SRL </t>
  </si>
  <si>
    <t xml:space="preserve">
Z39256A0E7 </t>
  </si>
  <si>
    <t>Sostituzione boiler bagno depandance</t>
  </si>
  <si>
    <t>Tamagnini</t>
  </si>
  <si>
    <t xml:space="preserve">
Z2F256A126 </t>
  </si>
  <si>
    <t>Intervento bagno MOT</t>
  </si>
  <si>
    <t xml:space="preserve">
Z8C256A0B9 </t>
  </si>
  <si>
    <t>Sostituzione manichette - impianto Elettrico - Sede Castelpulci</t>
  </si>
  <si>
    <t>Z2924D6690</t>
  </si>
  <si>
    <t>AUTOSPURGO - Castelpulci</t>
  </si>
  <si>
    <t>Autospurgo 90 Srl</t>
  </si>
  <si>
    <t>03/07/2018 - 15/10/2018</t>
  </si>
  <si>
    <t xml:space="preserve">
ZD525934A5 </t>
  </si>
  <si>
    <t>Corso utilizzo defibrillatore personale Castelpulci</t>
  </si>
  <si>
    <t>Igeam Accdemy srl</t>
  </si>
  <si>
    <t>Z6521CBC3B</t>
  </si>
  <si>
    <t>Cene in convenzione per gli utenti della SSM c/o Ristoranti di Firenze, Scandicci e Lastra a Signa</t>
  </si>
  <si>
    <t>Convenzione aperta</t>
  </si>
  <si>
    <t>Pubblicazione sul sito della SSM</t>
  </si>
  <si>
    <t>ANGE S.r.l. Ristorante Boccanegra - C.F.05023240483</t>
  </si>
  <si>
    <t>Z8E21CBC7F</t>
  </si>
  <si>
    <t>FRIGEST S.r.l. Ristorante Buca San Giovanni - C.F.04520020480</t>
  </si>
  <si>
    <t>ZB721CBCC3</t>
  </si>
  <si>
    <t>C.R.C. Service S.r.l. a Socio Unico - Caffè Pitti - C.F.06490330484</t>
  </si>
  <si>
    <t>Z5921CBCEB</t>
  </si>
  <si>
    <t>D.A.N.A. S.R.L.S. - Ristorante La Fisceria -CF.06731680481</t>
  </si>
  <si>
    <t>Z31225B433</t>
  </si>
  <si>
    <t>Buongusto S.r.l. - Ristorante La Carabaccia - C.F.00858980485</t>
  </si>
  <si>
    <t>Z6722B75B1</t>
  </si>
  <si>
    <t>Millenaria S.r.l. - Ristorante c/o Hotel Hilton - C.F.01805220975</t>
  </si>
  <si>
    <t>ZAD2365B5D</t>
  </si>
  <si>
    <t>Florens Food Company S.r.l. - CF. 06113710484</t>
  </si>
  <si>
    <t>Z212365DD4</t>
  </si>
  <si>
    <t>Gaspa S.r.l. - Ristorante Gastone - CF.06495490481</t>
  </si>
  <si>
    <t>ZBC2380116</t>
  </si>
  <si>
    <t>Condotta S.r.l. - Ristorante Gustavino Burger - CF. 06710360485</t>
  </si>
  <si>
    <t>Z2B2380139</t>
  </si>
  <si>
    <t>G.V.P. SAS di Frijia Piero e C. SAS - Ristorante Le Carceri - CF. 05338360489</t>
  </si>
  <si>
    <t>Z1623E04C8</t>
  </si>
  <si>
    <t>Z1924E7AAA</t>
  </si>
  <si>
    <t>Il Bufalo Trippone di Alessandro Cappelli &amp; C. SAS - CF.06221880484</t>
  </si>
  <si>
    <t>ZAA24E7B82</t>
  </si>
  <si>
    <t>Benedicta S.r.l. La Ristorazione - CF.05795070480</t>
  </si>
  <si>
    <t>ZDB24E7BF8</t>
  </si>
  <si>
    <t>Z5221FB3E0</t>
  </si>
  <si>
    <t>Ospitalità alberghiera per gli utenti della SSM c/o alberghi di Firenze e Scandicci</t>
  </si>
  <si>
    <t>Hotel Cellai di Francesco Cavallo - C.F.CVLFNC58P24D612M</t>
  </si>
  <si>
    <t>ZBF21FB4D2</t>
  </si>
  <si>
    <t>Hotel Corona S.r.l. - C.F.00863210480</t>
  </si>
  <si>
    <t>ZE621FB587</t>
  </si>
  <si>
    <t>Hotel Mirage Monteuliveto S.p.A. - C.F.03131880480</t>
  </si>
  <si>
    <t>Z5C225B210</t>
  </si>
  <si>
    <t>Sardi S.A.S.  di Sardi Sabrina Calieri  Francesca e C. - Hotel I Cedri - C.F.05129510482</t>
  </si>
  <si>
    <t>ZEC228729D</t>
  </si>
  <si>
    <t>Z5C228A40B</t>
  </si>
  <si>
    <t>Hotel Adler Cavalieri - di Grimagest S.r.l. - CF.03678620489</t>
  </si>
  <si>
    <t>Z9B23C6C7A</t>
  </si>
  <si>
    <t>Hotel Boccaccio di Caporale Hotels S.r.l. - CF.03596850481</t>
  </si>
  <si>
    <t>Z6A23C6DFA</t>
  </si>
  <si>
    <t>DOMY 2007 S.r.l.  Hotel Borgo - CF.09618911003</t>
  </si>
  <si>
    <t>Z6423C6E52</t>
  </si>
  <si>
    <t>Hotel Cellai di Francesco Cavallo - 24/09/1958 - CF.CVLFNC58P24D612M</t>
  </si>
  <si>
    <t>Z0323C6EA6</t>
  </si>
  <si>
    <t>S.A.F. Società Alberghiera Fiorentina S.r.l. - Palazzo Ognissanti - CF.02314110483</t>
  </si>
  <si>
    <t>Z1723C6F23</t>
  </si>
  <si>
    <t>Cosimo Bartoli Service S.r.l. Unipersonale - Palazzo Ricasoli - CF.06485230483</t>
  </si>
  <si>
    <t>ZC32564A8F</t>
  </si>
  <si>
    <t>Acquisto materiale di cancelleria sede Roma</t>
  </si>
  <si>
    <t>31/10/2018 -  15/12/2018</t>
  </si>
  <si>
    <t>ZBC2563BED</t>
  </si>
  <si>
    <t>Acquisto arredi sede Roma</t>
  </si>
  <si>
    <t>Corridi S.r.l. - CF.00881901003</t>
  </si>
  <si>
    <t>20/10/2018 - 30/04/2018</t>
  </si>
  <si>
    <t>Z3225B00AC</t>
  </si>
  <si>
    <t>Riparazione bagno SEMINTERRATO</t>
  </si>
  <si>
    <t>Z41257218A</t>
  </si>
  <si>
    <t>INTERVENTO Impianti ascensori - Villa Castelpulci</t>
  </si>
  <si>
    <t>SODINI</t>
  </si>
  <si>
    <t>Z212569F56</t>
  </si>
  <si>
    <t>Servizio catering corso P18079 Banca d'Italia 25.10.2018</t>
  </si>
  <si>
    <t>Iolanda Ambrosini Banqueting by Viola S.r.l. - CF.08207571004</t>
  </si>
  <si>
    <t>20/10/2018 - 26/10/2018</t>
  </si>
  <si>
    <t>Z55259366C</t>
  </si>
  <si>
    <t>Intervento condizionatori - cambio stagionale - pulizia filtri - Villa Castelpulci</t>
  </si>
  <si>
    <t>Z5B2586D15</t>
  </si>
  <si>
    <t>Acquisto PC portatili territoriali</t>
  </si>
  <si>
    <t>ODA convenzione consip</t>
  </si>
  <si>
    <t>Bellucci</t>
  </si>
  <si>
    <t>Z84258733B</t>
  </si>
  <si>
    <t>Acquisto PC fissi territoriali</t>
  </si>
  <si>
    <t>Converge</t>
  </si>
  <si>
    <t>ZE125877B5</t>
  </si>
  <si>
    <t>Acquisto stampanti territoriali</t>
  </si>
  <si>
    <t>Italware srl</t>
  </si>
  <si>
    <t>Z34258E012</t>
  </si>
  <si>
    <t>Acquisto WEBCAM territoriali</t>
  </si>
  <si>
    <t xml:space="preserve">DMC SISTEMI INTEGRATI </t>
  </si>
  <si>
    <t>Z8D259C4FA</t>
  </si>
  <si>
    <t>Intervento su stampante di rete sede Roma</t>
  </si>
  <si>
    <t>XEROX S.p.A. - CF.00747880151</t>
  </si>
  <si>
    <t>06/11/2018 - 31/12/2018</t>
  </si>
  <si>
    <t>Z4825BC0E4</t>
  </si>
  <si>
    <t>Servizio catering corso P18092 Luiss 27.11.2018</t>
  </si>
  <si>
    <t>13/11/2018 - 28/11/2018</t>
  </si>
  <si>
    <t>Z692593DC6</t>
  </si>
  <si>
    <t>PUNTATORI LASER TERRITORIALI</t>
  </si>
  <si>
    <t>MENHIR</t>
  </si>
  <si>
    <t>Z332598099</t>
  </si>
  <si>
    <t>KIT VIDEOPROIETTORI +TELO</t>
  </si>
  <si>
    <t>TRATTATIVA DIRETTA MEPA</t>
  </si>
  <si>
    <t>ELETTROCASA SRL</t>
  </si>
  <si>
    <t>ZE6259BE92</t>
  </si>
  <si>
    <t>Necrologio su "IL MATTINO"</t>
  </si>
  <si>
    <t>SOCIETA' PIEMME SRL</t>
  </si>
  <si>
    <t>Z4925B00FD</t>
  </si>
  <si>
    <t>Riparazione bagno dietro front-office</t>
  </si>
  <si>
    <t>ZB125A1255</t>
  </si>
  <si>
    <t>Microfoni wirelesse formazioni territoriali</t>
  </si>
  <si>
    <t>ADPARTNERS SRL</t>
  </si>
  <si>
    <t>Z272612D2A</t>
  </si>
  <si>
    <t>Z9725A0B53</t>
  </si>
  <si>
    <t xml:space="preserve">Fornitura casse territoriali </t>
  </si>
  <si>
    <t>STEMA SRL</t>
  </si>
  <si>
    <t>ZEA25B0720</t>
  </si>
  <si>
    <t>LAN 6 SCANDICCI</t>
  </si>
  <si>
    <t>TELECOM ITALIA SPA</t>
  </si>
  <si>
    <t>Z7425B06B2</t>
  </si>
  <si>
    <t>Scuola Superiore della Magistratura 
C.F. 97701980589</t>
  </si>
  <si>
    <t>LAN 6 ROMA</t>
  </si>
  <si>
    <t>ZCA25C975B</t>
  </si>
  <si>
    <t>Acquisto licenza software</t>
  </si>
  <si>
    <t>B.C.S. BIOMEDICAL COMPUTERING SYSTEM Srl</t>
  </si>
  <si>
    <t>ZA925C9749</t>
  </si>
  <si>
    <t>Manutenzione semestrale impianti antincendio - Castelpulci</t>
  </si>
  <si>
    <t>SOF</t>
  </si>
  <si>
    <t>Formazione personale 16 ore</t>
  </si>
  <si>
    <t>MAGGIOLI</t>
  </si>
  <si>
    <t>CIG ZFA25EA805</t>
  </si>
  <si>
    <t>Fornitura pedane aule Danze - Riccardi e Aule 8 - Castelpulci</t>
  </si>
  <si>
    <t>E20 ALLESTIMENTI</t>
  </si>
  <si>
    <t>CIG Z0A265D571</t>
  </si>
  <si>
    <t>Fornitura rack Scandicci</t>
  </si>
  <si>
    <t>BT Italia spa</t>
  </si>
  <si>
    <t>Z8325EAB6F</t>
  </si>
  <si>
    <t>seconda alimentazione rack Scandicci</t>
  </si>
  <si>
    <t>Z4A260A57D</t>
  </si>
  <si>
    <t>Riparazione tubazione acqua sanitaria depandence</t>
  </si>
  <si>
    <t>ZF7260A7FF</t>
  </si>
  <si>
    <t>Sostituzione scaldabagno elettrico piano seminterrato</t>
  </si>
  <si>
    <t>Z88260A879</t>
  </si>
  <si>
    <t>Sostituzione collettore piano seminterrato</t>
  </si>
  <si>
    <t>Z2C260A92B</t>
  </si>
  <si>
    <t>Sostituzione scaldabagno elettrico bagno front-office</t>
  </si>
  <si>
    <t>ZB5260A9D1</t>
  </si>
  <si>
    <t>Manutenzione semestrale manichette motopompa impianti antincendio - Castelpulci</t>
  </si>
  <si>
    <t>Z702607EB5</t>
  </si>
  <si>
    <t>N. 2 coppie di zampe laterali alte per schermi RIGID (Aula Riccardi e Aula 8)</t>
  </si>
  <si>
    <t>ZBE25A1BB8</t>
  </si>
  <si>
    <t>Fornitura albero di Natale e luci a led sede Villa Castelpulci</t>
  </si>
  <si>
    <t>Cartaria Fiorentina Ingrosso S.r.l. - CF.01434370480</t>
  </si>
  <si>
    <t>18/12/2018 - 21/12/2018</t>
  </si>
  <si>
    <t>ZD7261A528</t>
  </si>
  <si>
    <t xml:space="preserve">ITECH </t>
  </si>
  <si>
    <t>ZA72632A36</t>
  </si>
  <si>
    <t>Acrobat pro 2017</t>
  </si>
  <si>
    <t>VIRTUAL LOGIC</t>
  </si>
  <si>
    <t>ZD32638678</t>
  </si>
  <si>
    <t>Fornitura materiale cancelleria sede Roma</t>
  </si>
  <si>
    <t>18/12/2018 - 31/01/2019</t>
  </si>
  <si>
    <t>ZDF26448E5</t>
  </si>
  <si>
    <t>Permesso autovetture di servizio Roma ZTL</t>
  </si>
  <si>
    <t>Comune di Roma - C.F.02438750586</t>
  </si>
  <si>
    <t>13/12/2018 - 12/12/2019</t>
  </si>
  <si>
    <t>ZCE264745B</t>
  </si>
  <si>
    <t>Servizio stampa brochure lingua francese / italiano</t>
  </si>
  <si>
    <t>18/12/2018 - 20/01/2019</t>
  </si>
  <si>
    <t>SERVIZIO SUPPORTO RUP</t>
  </si>
  <si>
    <t>ABCARE</t>
  </si>
  <si>
    <t>ZB3267CDDA</t>
  </si>
  <si>
    <t>apparati multimediali Castel Capuano</t>
  </si>
  <si>
    <t>GEPINFORMATICA</t>
  </si>
  <si>
    <t>Z5D267CE34</t>
  </si>
  <si>
    <t>ASSICURAZIONE Villa Castel Pulci</t>
  </si>
  <si>
    <t xml:space="preserve">MDM </t>
  </si>
  <si>
    <t>7747048A3E</t>
  </si>
  <si>
    <t>LAN 6 Castel Capuano</t>
  </si>
  <si>
    <t>Convenzione consip LAN 6</t>
  </si>
  <si>
    <t>Scuola Superiore della Magistratura - Formazione Territoriale di Ancona - C.F. 97701980589</t>
  </si>
  <si>
    <t>ACQUISTO CARRELLO PER VIDEO PROIETTORE</t>
  </si>
  <si>
    <t>AFFIDAMANENTO DIRETTO</t>
  </si>
  <si>
    <t>GIMAR C.F.  01426370670</t>
  </si>
  <si>
    <t>25/01/2018 - 09/02/2018</t>
  </si>
  <si>
    <t>ACQUISTO VIDEO PROIETTORE</t>
  </si>
  <si>
    <t>ORDINE DIRETTO SUL MEPA</t>
  </si>
  <si>
    <t>14/05/2018 - 15/05/2018</t>
  </si>
  <si>
    <t>Z1F23BAADT</t>
  </si>
  <si>
    <t>Scuola Superiore della Magistratura
Formazione Territoriale di Bari
C.F. 97701980589</t>
  </si>
  <si>
    <t>SERVIZIO RISTORAZIONE</t>
  </si>
  <si>
    <t>AFFIDAMENTO DIRETTO</t>
  </si>
  <si>
    <t>IL CASOLARE DI PUGLIA S.R.L.</t>
  </si>
  <si>
    <t>IL CASOLARE DI PUGLIA S.R.L. P.I.: IT06388480722</t>
  </si>
  <si>
    <t>Z5F23BAAD7</t>
  </si>
  <si>
    <t>LOCANDINE</t>
  </si>
  <si>
    <t>LA MATRICE</t>
  </si>
  <si>
    <t>LA MATRICE P.I.: 3879040727</t>
  </si>
  <si>
    <t>ZE123B35E8</t>
  </si>
  <si>
    <t xml:space="preserve">SERVIZIO RISTORAZIONE </t>
  </si>
  <si>
    <t>APULIA FOOD EVENTS SRL</t>
  </si>
  <si>
    <t>Z15228BC0C</t>
  </si>
  <si>
    <t>Scuola Superiore della Magistratura
Formazione Territoriale di Bologna
C.F. 97701980589</t>
  </si>
  <si>
    <t>Stampa locandine e manifesti</t>
  </si>
  <si>
    <t>Affidamento diretto</t>
  </si>
  <si>
    <t>Tipografia Corticella di Sambra Morena</t>
  </si>
  <si>
    <t>Tipografia Corticella di Sambra Morena - CF.SMBMRN57P67A944H</t>
  </si>
  <si>
    <t>28/02/2018 - 31/12/2018</t>
  </si>
  <si>
    <t>ZC5228BC6C</t>
  </si>
  <si>
    <t>Ass.za annuale Stampante</t>
  </si>
  <si>
    <t xml:space="preserve">affidamento diretto </t>
  </si>
  <si>
    <t>X SERVICE SRL</t>
  </si>
  <si>
    <t>28/02/2018 - 27/03/2018</t>
  </si>
  <si>
    <t>Z64231EDE0</t>
  </si>
  <si>
    <t>catering Corso Naz.T. 18007</t>
  </si>
  <si>
    <t>indagini di mercato</t>
  </si>
  <si>
    <t>IUS MORANDI s.r.l., Laganà, La Fenice</t>
  </si>
  <si>
    <t>02/03/2018 - 13/03/2018</t>
  </si>
  <si>
    <t>ZAF2329624</t>
  </si>
  <si>
    <t>Fornitura cancelleria e toner</t>
  </si>
  <si>
    <t>Ferrari Computer Bologna S.r.l.</t>
  </si>
  <si>
    <t>12/04/2018 - 21/05/2018</t>
  </si>
  <si>
    <t>Z2B239E884</t>
  </si>
  <si>
    <t>catering Corso Naz.T. 18012</t>
  </si>
  <si>
    <t>24/04/2018 - 21/05/2018</t>
  </si>
  <si>
    <t>ZE125E0854</t>
  </si>
  <si>
    <t>Fornitura cancelleria e toner  e borsa PC</t>
  </si>
  <si>
    <t>22/11/2018 - 29/11/2018</t>
  </si>
  <si>
    <t>Z602639D66</t>
  </si>
  <si>
    <t>Manutenzione riparazione videoproiettore</t>
  </si>
  <si>
    <t>R.EL.- Di Bonvicini Nicola &amp; C.- SNC</t>
  </si>
  <si>
    <t>01/11/2018 - 31/12/2018</t>
  </si>
  <si>
    <t>da pagare nel 2019</t>
  </si>
  <si>
    <t>ZFA2226749</t>
  </si>
  <si>
    <t>Scuola Superiore della Magistratura
Formazione Territoriale di Caltanissetta
C.F. 97701980589</t>
  </si>
  <si>
    <t>Tranfert PA/Gela/PA</t>
  </si>
  <si>
    <t>Affidamento in economia - affidamento diretto</t>
  </si>
  <si>
    <t>1. TRANSFERT SERVICE di E. Di Gangi - P.I. 01996230858
2. Autonoleggiatori del Golfo - P.I. 01655660858
3. NCC Russotto Raimondo Giuseppe PI 01901310845</t>
  </si>
  <si>
    <t>Autonoleggiatori del Golfo - P.I. 01655660858</t>
  </si>
  <si>
    <t>Z29220E77A</t>
  </si>
  <si>
    <t>Tranfert CT/Gela/CT</t>
  </si>
  <si>
    <t>1. TRANSFERT SERVICE di E. Di Gangi - P.I. 01996230858
2. Autonoleggiatori del Golfo - P.I. 01655660858</t>
  </si>
  <si>
    <t>09/02/2018 - 10/02/2018</t>
  </si>
  <si>
    <t>Z762303693</t>
  </si>
  <si>
    <t>Tranfert CL/CATANIA/CL</t>
  </si>
  <si>
    <t>TRANSFERT SERVICE di E. Di Gangi - P.I. 01996230858</t>
  </si>
  <si>
    <t>05/04/2018 - 06/04/2018</t>
  </si>
  <si>
    <t>ZE523231FB</t>
  </si>
  <si>
    <t>13/04/2018 - 14/04/2018</t>
  </si>
  <si>
    <t>ZD62353D55</t>
  </si>
  <si>
    <t>Tranfert TAORMINA/CT/CL</t>
  </si>
  <si>
    <t>27/04/2018 - 28/04/2018</t>
  </si>
  <si>
    <t xml:space="preserve">Z9223BEA97 </t>
  </si>
  <si>
    <t>Tranfert CT/CL - PA/CL</t>
  </si>
  <si>
    <t xml:space="preserve"> NCC Russotto Raimondo Giuseppe PI 01901310845</t>
  </si>
  <si>
    <t>28/05/2018 - 29/05/2018</t>
  </si>
  <si>
    <t>ZF423BE797</t>
  </si>
  <si>
    <t>Tranfert PA/CL - CL/CT</t>
  </si>
  <si>
    <t>1. Autonoleggiatori del Golfo - P.I. 01655660858
2. NCC Russotto Raimondo Giuseppe PI 01901310845</t>
  </si>
  <si>
    <t>05/07/2018 - 06/07/2018</t>
  </si>
  <si>
    <t>Z3424F49F5</t>
  </si>
  <si>
    <t>Sede per lo svolgimento del corso Livatino 2018</t>
  </si>
  <si>
    <t>S.I.FIN. SRL - Hotel San Michele PI 01290720851</t>
  </si>
  <si>
    <t>21/09/2018 - 22/09/2018</t>
  </si>
  <si>
    <t>Z124E6969</t>
  </si>
  <si>
    <t>Stampa carpette e locandine per il corso Livatino 2018</t>
  </si>
  <si>
    <t>Tipografia Profita PI. 01513400851</t>
  </si>
  <si>
    <t>Z8C24F2EB1</t>
  </si>
  <si>
    <t>Tranfert CT/CL - CT/CL - CL/CT - CL/CT</t>
  </si>
  <si>
    <t>1. TRANSFERT SERVICE di E. Di Gangi - P.I. 01996230858
2. NCC Russotto Raimondo Giuseppe PI 01901310845
3. Astac srl PI  01737130854  
4. Autonoleggio Bevilacqua - CF.BVLNLR67R23Z112Z</t>
  </si>
  <si>
    <t>20/09/2018 - 22/09/2018</t>
  </si>
  <si>
    <t>Z3B2523BDD</t>
  </si>
  <si>
    <t>allestimento sala convegno Livatino 2018</t>
  </si>
  <si>
    <t>Amico Giovanni Luca - giardinaggio Servizi - MCAGNN71M29B429W</t>
  </si>
  <si>
    <t>Z8C256FDDE</t>
  </si>
  <si>
    <t xml:space="preserve">Tranfert CT/CL -  CL/CT </t>
  </si>
  <si>
    <t>ZA925B0F19</t>
  </si>
  <si>
    <t>1. TRANSFERT SERVICE di E. Di Gangi - P.I. 01996230858
2. NCC Russotto Raimondo Giuseppe PI 01901310845</t>
  </si>
  <si>
    <t>NCC Russotto Raimondo Giuseppe PI 01901310845</t>
  </si>
  <si>
    <t>13/11/2018 - 15/11/2018</t>
  </si>
  <si>
    <t>ZE3255A990</t>
  </si>
  <si>
    <t>Materiale di cancelleria - toner</t>
  </si>
  <si>
    <t>Ecart cartoleria di Tirrito Danilo PI 01717380859</t>
  </si>
  <si>
    <t>13/10/2018 - 29/10/2018</t>
  </si>
  <si>
    <t>Z692106F10</t>
  </si>
  <si>
    <t>Scuola Superiore della Magistratura
Formazione Territoriale di Campobasso
C.F. 97701980589</t>
  </si>
  <si>
    <t>Materiale incontro 4.12.18</t>
  </si>
  <si>
    <t xml:space="preserve">AFFIDAMENTO DIRETTO </t>
  </si>
  <si>
    <t>1. CSG COPISTERIA
2. TIPOGRAFIA AURORA
3. ARTI GRAFICHE</t>
  </si>
  <si>
    <t>CSG COPISTERIA - C.F. 01646790707</t>
  </si>
  <si>
    <t>31.11.17</t>
  </si>
  <si>
    <t>ZC22286B37</t>
  </si>
  <si>
    <t>Materiale incontro 05.03.18</t>
  </si>
  <si>
    <t>CSG COPISTERIA</t>
  </si>
  <si>
    <t>ZAB23B6FE8</t>
  </si>
  <si>
    <t>Materiale incontro 04.06.18</t>
  </si>
  <si>
    <t>24/05/2018 - 25/05/2018</t>
  </si>
  <si>
    <t>Z1924B7AF5</t>
  </si>
  <si>
    <t>Materiale incontro 13 -14 .09.18</t>
  </si>
  <si>
    <t>20/08/2018 - 30/08/2018</t>
  </si>
  <si>
    <t>Z7824BB7DC</t>
  </si>
  <si>
    <t>pranzo incontro 13-14- 9.18</t>
  </si>
  <si>
    <t>1. RISTORANTE L'APPRODO
2. BAR GIULIANO
3. RANALLO GRANDI EVENTI</t>
  </si>
  <si>
    <t>RANALLLO GRANDI EVENTI - CF.92069680707</t>
  </si>
  <si>
    <t>30/08/2018 - 17/09/2018</t>
  </si>
  <si>
    <t>Z0F253F20A</t>
  </si>
  <si>
    <t>Materiale incontro 25.10.18</t>
  </si>
  <si>
    <t>14/10/2018 - 15/10/2018</t>
  </si>
  <si>
    <t>Z15255AAE8</t>
  </si>
  <si>
    <t xml:space="preserve">Buste intestate pergamenate </t>
  </si>
  <si>
    <t>17/10/2018 - 23/10/2018</t>
  </si>
  <si>
    <t>Z53254DB17</t>
  </si>
  <si>
    <t>15/10/2018 - 23/10/2018</t>
  </si>
  <si>
    <t>ZF12590C26</t>
  </si>
  <si>
    <t xml:space="preserve">Servizio di caffetteria </t>
  </si>
  <si>
    <t>1. THAT'S AMORE 
2. MAMA'S CAFE'</t>
  </si>
  <si>
    <t>THAT'S AMORE - C.F 01652120708</t>
  </si>
  <si>
    <t>31/10/2018 - 20/11/2018</t>
  </si>
  <si>
    <t>ZE32298A90</t>
  </si>
  <si>
    <t>Scuola Superiore della Magistratura
Formazione Territoriale di Roma Cassazione
C.F. 97701980589</t>
  </si>
  <si>
    <t xml:space="preserve">SERVIZIO CATERING 20/02/2018 CORSO D18090 </t>
  </si>
  <si>
    <t>PROCEDURA NEGOZIATA - ART. 36 - COMMA 2 LETTERA A) D.LGS. 50/2016 e s.m.i. - FUORI ME.PA.</t>
  </si>
  <si>
    <t>FORTINI ANGELO - C.F. FRTNGL70E07A132E</t>
  </si>
  <si>
    <t>Z53229B426</t>
  </si>
  <si>
    <t xml:space="preserve">SERVIZIO CATERING 08/03/2018 CORSO D18097 </t>
  </si>
  <si>
    <t>Z9E22B9A8</t>
  </si>
  <si>
    <t>FORNITURA ACQUA MINERALE</t>
  </si>
  <si>
    <t>ROMA DISTRIBUZIONE 2003 s.r.l. - C.F. 07643281004</t>
  </si>
  <si>
    <t>Z5D22E8650</t>
  </si>
  <si>
    <t>FOOD SERVICE S.R.L. - C.F. 08400681006</t>
  </si>
  <si>
    <t>Z7322E78A2</t>
  </si>
  <si>
    <t>TRATTATIVA DIRETTA N. 445928 FORNITURA TONER FOTOCOPIATRICE XEROX 7242</t>
  </si>
  <si>
    <t>PROCEDURA NEGOZIATA - ART. 36 - COMMA 2 LETTERA B) D.LGS. 50/2016 e s.m.i. - ME.PA.</t>
  </si>
  <si>
    <t>ECO LASER INFORMATICA S.R.L. - C.F. 04427081007</t>
  </si>
  <si>
    <t>NON AGGIUDICATA</t>
  </si>
  <si>
    <t>Z8F22E8708</t>
  </si>
  <si>
    <t>ZF8232CA2C</t>
  </si>
  <si>
    <t>RDO 1925396 FORNITURA E CONSEGNA MATERIALE CANCELLERIA</t>
  </si>
  <si>
    <t>N. 49 FORNITORI INVITATI</t>
  </si>
  <si>
    <t>DE.DA UFFICIO S.R.L. - C.F. 11803631008</t>
  </si>
  <si>
    <t>09/07/2018 - 29/07/2018</t>
  </si>
  <si>
    <t>Z2023993F8</t>
  </si>
  <si>
    <t>SERVIZIO CATERING 17/05/2018 CORSO D18268</t>
  </si>
  <si>
    <t>ZB62550285</t>
  </si>
  <si>
    <t>SERVIZIO CATERING 18/10/2018 CORSO D18421</t>
  </si>
  <si>
    <t>Z6A25B2E29</t>
  </si>
  <si>
    <t>Z6625DA190</t>
  </si>
  <si>
    <t>Z34224A27A</t>
  </si>
  <si>
    <t>Scuola Superiore della Magistratura
Formazione Territoriale di Firenze
C.F. 97701980589</t>
  </si>
  <si>
    <t>Servizio Catering</t>
  </si>
  <si>
    <t>1. La Querciola Service srl - P.I. IT04166270480
2. Villa Viviani - P.I. 01371290485
3. G.T.M. srl - P.I. 04011300482</t>
  </si>
  <si>
    <t>La Querciola Service srl - P.I. IT04166270480</t>
  </si>
  <si>
    <t>Z4322A2A65</t>
  </si>
  <si>
    <t xml:space="preserve"> assistenza tecnica 4 eventi</t>
  </si>
  <si>
    <t>Sentoscrivo Soc coop - P.I. IT11183640157</t>
  </si>
  <si>
    <t>18/12/2017 - 16/02/2018</t>
  </si>
  <si>
    <t>Z3E230FD39</t>
  </si>
  <si>
    <t>Corso inglese</t>
  </si>
  <si>
    <t>British Institute of Florence - P.I. 80032370480</t>
  </si>
  <si>
    <t>09/10/2017 - 22/03/2018</t>
  </si>
  <si>
    <t>ZEF237E79D</t>
  </si>
  <si>
    <t xml:space="preserve"> assistenza tecnica17/04/2018</t>
  </si>
  <si>
    <t>Z67230FF73</t>
  </si>
  <si>
    <t>acquisto cancelleria</t>
  </si>
  <si>
    <t>Mugnai 1868 srl - P.I. IT04166270480</t>
  </si>
  <si>
    <t>ZE425BA64E</t>
  </si>
  <si>
    <t>Buffet magistrati 26/10/2018</t>
  </si>
  <si>
    <t>Luca Berti - P.I. IT05317340486</t>
  </si>
  <si>
    <t>ZC925E32E2</t>
  </si>
  <si>
    <t>Corso di inglese</t>
  </si>
  <si>
    <t>1. Alpha British Centre srl - P.I. IT011589330511
2. Accademia Britannica Toscana - P.I. 00880760517</t>
  </si>
  <si>
    <t>Alpha British Centre srl - P.I. IT011589330511</t>
  </si>
  <si>
    <t>01/11/2018 - 01/03/2018</t>
  </si>
  <si>
    <t>ZDB223ED00</t>
  </si>
  <si>
    <t>Scuola Superiore della Magistratura
Formazione Territoriale di Genova
C.F. 97701980589</t>
  </si>
  <si>
    <t>servizio di catering corso D18027+T18001</t>
  </si>
  <si>
    <t>1.  Paolo &amp; Gian di Leone e Ponte snc - P.I. 00615540101
2. Pasticceria Svizzera P.I.012441770997
3. Catering Più srl - P.I.01630370995</t>
  </si>
  <si>
    <t>Paolo &amp; Gian di Leone e Ponte snc - P.I. 00615540101</t>
  </si>
  <si>
    <t>ZBD22FD1E9</t>
  </si>
  <si>
    <t>corso di lingua inglese</t>
  </si>
  <si>
    <t>1. Associazione Italo Britannica - CF. 80043750100
2. Avv.to Claudio Amato - CF.MTACLD87T44I480W</t>
  </si>
  <si>
    <t>British s.r.l. - P.I. IT00305170102 - cod. fisc. 0035</t>
  </si>
  <si>
    <t>gen. 2018 - giu. 2018</t>
  </si>
  <si>
    <t>ZB323A6760</t>
  </si>
  <si>
    <t>servizio di catering corso D18196-T18014</t>
  </si>
  <si>
    <t>1. Caffetteria Pane e Miele di Carpetieri Cristina &amp; co - P.I. IT03506210289
2. Pasticceria Mazzari snc di Mazzari Vasco e c. - P.I. IT00312500283
3. Intermezzo snack bar di Destito Salvatore - P.I. IT04390610287</t>
  </si>
  <si>
    <t xml:space="preserve">- Caffetteria Pane e Miele di Carpetieri Cristina &amp; co - P.I. IT03506210289
</t>
  </si>
  <si>
    <t>Z68257A797</t>
  </si>
  <si>
    <t>acquisto materiale di cancelleria</t>
  </si>
  <si>
    <t>succ. di Stefano Vassallo - P.I.IT00301900106</t>
  </si>
  <si>
    <t>Z6125D9B50</t>
  </si>
  <si>
    <t>quota catering corso D18473 di pertinenza della Scuola</t>
  </si>
  <si>
    <t>Capurro Ricevimenti - CF.2364970062</t>
  </si>
  <si>
    <t>Z265CA500</t>
  </si>
  <si>
    <t>Z87257A626</t>
  </si>
  <si>
    <t>tecno - avv srl - CF.IT02741910109</t>
  </si>
  <si>
    <t>Z9425FF45C</t>
  </si>
  <si>
    <t>acquisto libri</t>
  </si>
  <si>
    <t>1. la giuridica di Porta Vittoria Milano - CF.IT1167490157
2. Petrini Andrea Agenzia Libraria Giuridica - CF.1623870993
3. Libreria Giuridica snc di A. Terenghi e D. Cerioli - CF.3747760100</t>
  </si>
  <si>
    <t>- la giuridica di Porta Vittoria Milano - CF.IT1167490157</t>
  </si>
  <si>
    <t>Z17260C4D8</t>
  </si>
  <si>
    <t>STAMPA LOCANDINE</t>
  </si>
  <si>
    <t>TIPOGRAFIA AMAZON SAS</t>
  </si>
  <si>
    <t>TIPOGRAFIA AMAZON SAS - P.IVA IT02579510831</t>
  </si>
  <si>
    <t>ZD9260C52B</t>
  </si>
  <si>
    <t>Z6C2603709</t>
  </si>
  <si>
    <t>ACQUISTO LIBRI E CODICI</t>
  </si>
  <si>
    <t>LIBRERIA GENAL</t>
  </si>
  <si>
    <t>LIBRERIA GENAL -  P.IVA IT02747540835</t>
  </si>
  <si>
    <t>Z77260B976</t>
  </si>
  <si>
    <t>ACQUISTO MATERIALE DI CANCELLERIA</t>
  </si>
  <si>
    <t>SCHOOL AND OFFICE DI Santoro Gianpiero</t>
  </si>
  <si>
    <t>SCHOOL AND OFFICE P.IVA IT03137720839</t>
  </si>
  <si>
    <t>Z832298838</t>
  </si>
  <si>
    <t>Scuola Superiore della Magistratura
Formazione Territoriale di Milano
C.F. 97701980589</t>
  </si>
  <si>
    <t>CORSI DI LINGUA INGLESE E FRANCESE DA GENNAIO AD APRILE 2018</t>
  </si>
  <si>
    <t>RICONFERMATA DITTA ALLE STESSE CONDIZIONI</t>
  </si>
  <si>
    <t>JUST LEGAL SERVICES - CF.12559450155</t>
  </si>
  <si>
    <t>15/01/2018 - 11/04/2018</t>
  </si>
  <si>
    <t>ZDF2298881</t>
  </si>
  <si>
    <t>RISTORAZIONE DEL 23/2/2018</t>
  </si>
  <si>
    <t>BARNABA SRL - CF.05903600962</t>
  </si>
  <si>
    <t>23/02/2018 - 23/03/2018</t>
  </si>
  <si>
    <t>Z6522988F5</t>
  </si>
  <si>
    <t>COFFEE BREAK DEL 23 E 24/2/2018</t>
  </si>
  <si>
    <t xml:space="preserve"> </t>
  </si>
  <si>
    <t>NIGRO STEFANO BAR DEL TRIBUNALE - CF.NGRSFN66S06F205T</t>
  </si>
  <si>
    <t>23/02/2018 - 24/02/2018</t>
  </si>
  <si>
    <t>Z0D22987CA</t>
  </si>
  <si>
    <t>APERITIVO CORSO DEL 22/2/2018</t>
  </si>
  <si>
    <t>ABC LA SAPIENZA IN TAVOLA - CF.04536470968</t>
  </si>
  <si>
    <t>Z5222E2343</t>
  </si>
  <si>
    <t>RISTORAZIONE DEL 12/3/2018</t>
  </si>
  <si>
    <t>Z5022DC0AD</t>
  </si>
  <si>
    <t>RISTORAZIONE DEL 19/3/2018</t>
  </si>
  <si>
    <t>ZB122E9326</t>
  </si>
  <si>
    <t>CORSO DI LINGUA INGLESE  DA APRILE  A GIUGNO 2018</t>
  </si>
  <si>
    <t>16/04/2018 - 25/06/2018</t>
  </si>
  <si>
    <t>ZD4232ADD7</t>
  </si>
  <si>
    <t>RISTORAZIONE DEL 12/4/2018</t>
  </si>
  <si>
    <t>ZF822F7FF3</t>
  </si>
  <si>
    <t>ACQUISTO TONER</t>
  </si>
  <si>
    <t>INDIRETTA SRL - CF.02323730396</t>
  </si>
  <si>
    <t>ZBF238D999</t>
  </si>
  <si>
    <t>RISTORAZIONE DEL  7/5/2018</t>
  </si>
  <si>
    <t>Z63239481B</t>
  </si>
  <si>
    <t>RISTORAZIONE DEL  14/5/2018</t>
  </si>
  <si>
    <t>ZB523947A8</t>
  </si>
  <si>
    <t>COFFEE BREAK DEL 14/5/2018</t>
  </si>
  <si>
    <t>07/05/2018 - 14/05/2018</t>
  </si>
  <si>
    <t>ZED2298956</t>
  </si>
  <si>
    <t>VISITA GUIDATA AL PALAZZO DI GIUSTIZIA IL 24/2/2018</t>
  </si>
  <si>
    <t>ARTEMIDE ARTE - CF.08094840967</t>
  </si>
  <si>
    <t>14/12/2017 - 24/02/2018</t>
  </si>
  <si>
    <t>Z562424D87</t>
  </si>
  <si>
    <t>RISTORAZIONE DEL  25/6/2018</t>
  </si>
  <si>
    <t>Z14242B64C</t>
  </si>
  <si>
    <t>RISTORAZIONE DEL  27/6/2018</t>
  </si>
  <si>
    <t>Z44251F8AD</t>
  </si>
  <si>
    <t>RISTORAZIONE DEL  25/9/2018</t>
  </si>
  <si>
    <t>ZEF2521BFB</t>
  </si>
  <si>
    <t>COFFEE BREAK DEL 28/9/2018/2018</t>
  </si>
  <si>
    <t>LA CASA DEI SAPORI 02973310135 - GORINI SERVICES  02319060410</t>
  </si>
  <si>
    <t>10/09/2018 - 28/09/2018</t>
  </si>
  <si>
    <t>Z4725217E1</t>
  </si>
  <si>
    <t>COFFEE BREAK  E PRANZI MAGISTRATI STRANIERI 25- 28/9/2018</t>
  </si>
  <si>
    <t xml:space="preserve">25/09/2018 - 28/09/2018 </t>
  </si>
  <si>
    <t>Z4E24F1819</t>
  </si>
  <si>
    <t>LUNCH BUFFET DEL 14/9/2018</t>
  </si>
  <si>
    <t>LA CASA DEI SAPORI SRL - CF.02973310135</t>
  </si>
  <si>
    <t>Z9B253A9F6</t>
  </si>
  <si>
    <t>RISTORAZIONE DEL  8/10/2018</t>
  </si>
  <si>
    <t>Z0124DECE4</t>
  </si>
  <si>
    <t>CATERING, COFFEE BREAK, LUNCH E CENA DEL 13/9/2018</t>
  </si>
  <si>
    <t>1. NGRSFN66S06F205T NIGRO STEFANO  2. 05903600962 BARNABA
3. SPAGOCAFE'
4. ARTE E SAPORI</t>
  </si>
  <si>
    <t>01/06/2018 - 13/09/2018</t>
  </si>
  <si>
    <t>Z172580283</t>
  </si>
  <si>
    <t>RISTORAZIONE DEL  23/10/2018</t>
  </si>
  <si>
    <t>ZB72580F3E</t>
  </si>
  <si>
    <t>Z722557B6B</t>
  </si>
  <si>
    <t>PAPYRI SRL - CF.5550530967</t>
  </si>
  <si>
    <t>Z2625CC460</t>
  </si>
  <si>
    <t>CORSI DI LINGUA INGLESE E FRANCESE DA OTTOBRE 2018 A FEBBRAIO 2019</t>
  </si>
  <si>
    <t xml:space="preserve">1. 12559450155 JUST LEGAL SERVICES
2. BRITISH COUNCIL 
3. NEW ENGLISH TEACHING  SRL 
4. WALL STREET ENGLISH  </t>
  </si>
  <si>
    <t>ADIUVA SRL - CF.6279150962</t>
  </si>
  <si>
    <t>NON ANCORA LIQUIDATA</t>
  </si>
  <si>
    <t>Z1B25D3711</t>
  </si>
  <si>
    <t>RISTORAZIONE DEL  12/11/2018</t>
  </si>
  <si>
    <t>ZA12639181</t>
  </si>
  <si>
    <t>RISTORAZIONE DEL  20/11/2018</t>
  </si>
  <si>
    <t>ZC52639262</t>
  </si>
  <si>
    <t>RISTORAZIONE DEL  10/12/2018</t>
  </si>
  <si>
    <t>Z35266093B</t>
  </si>
  <si>
    <t>RISTORAZIONE DEL  14/12/2018</t>
  </si>
  <si>
    <t>Z0C24F4AF1</t>
  </si>
  <si>
    <t>Scuola Superiore della Magistratura
Formazione Territoriale di Palermo
C.F. 97701980589</t>
  </si>
  <si>
    <t>SERVIZIO DI TRASPORTO, GG 20 -21 e 22/09/2018 A/R DALL' AEROPORTO DI CATANIA ALL' HOTEL
SAN MICHELE DI CATLANISSETTA PER Docenti corso cod.D18415</t>
  </si>
  <si>
    <t>ORDINE DIRETTO</t>
  </si>
  <si>
    <t xml:space="preserve">1. Sommatinese Viaggi Srl
P.zza Europa, 6 - 93100 Caltanissetta 
2. Riggi Tour Società Cooperativa A R.L. C.so Vittorio Emanuele, 75 - 93017 San Cataldo CL 
3. Astra Autotrasporti Stradali Srl Autolinee Via Piave, 40, 93017 San Cataldo CL
4. Monaco Taxi e Bus
C.so Umberto I , 353 – 93019 - Sommatino CL
5. Savit srl Via Don Milani, 3  93100 Caltanissetta </t>
  </si>
  <si>
    <t xml:space="preserve">RUSSOTTO RAIMONDO GIUSEPPE RSSRND72T20A089O IT01901310845 </t>
  </si>
  <si>
    <t>30/08/2018 - 24/09/2018</t>
  </si>
  <si>
    <t>Z5C24F49F4</t>
  </si>
  <si>
    <t>AFFITTO SALA CONVEGNI DEL 21/09/2018, NR.50 COFFEE BREAK DEL 21/09/2018 e N. 40 LIGHT LUNCH DEL 21/09/2018</t>
  </si>
  <si>
    <t>S.I.FIN. S.R.L. HOTEL SAN MICHELE CL  IT01290720851</t>
  </si>
  <si>
    <t>30/08/2018 - 25/09/2018</t>
  </si>
  <si>
    <t>Z7A2160B21</t>
  </si>
  <si>
    <t>Scuola Superiore della Magistratura
Formazione Territoriale di Salerno
C.F. 97701980589</t>
  </si>
  <si>
    <t>FORNITURA MANIFESTI ott. / nov. / dic. 2017</t>
  </si>
  <si>
    <t>GRAFICA &amp; STAMPA MUTALIPASSI CF 03718760659</t>
  </si>
  <si>
    <t>Z6A2102F9A</t>
  </si>
  <si>
    <t>SERVIZIO E FORNITURA COFFEE BREAK 7.12.2017 E 21.12.2017</t>
  </si>
  <si>
    <t>MANCONI SRL CF 04070910650</t>
  </si>
  <si>
    <t>ZC72102F2D</t>
  </si>
  <si>
    <t>FORNITURA MANIFESTI</t>
  </si>
  <si>
    <t>Z1E22C1C4E</t>
  </si>
  <si>
    <t>Z972528E82</t>
  </si>
  <si>
    <t>FORNITURA MANIFESTI e materiale di cancelleria convegni del 7 giugno, del 25 settembre, del 17-19 ottobre 2018</t>
  </si>
  <si>
    <t>ZBD257B5AD</t>
  </si>
  <si>
    <t>SERVIZIO NAVETTA 18/10/2018</t>
  </si>
  <si>
    <t>"IL CASTELLO" DI DE SIMONE MARCO SAS CF 03459070656</t>
  </si>
  <si>
    <t>Z0C258E209</t>
  </si>
  <si>
    <t>Scuola Superiore della Magistratura
Formazione Territoriale di Trieste
C.F. 97701980589</t>
  </si>
  <si>
    <t>CORSO D'INGLESE</t>
  </si>
  <si>
    <t xml:space="preserve">Affidamento diretto </t>
  </si>
  <si>
    <t xml:space="preserve">THE BRITISH SCHOOL FVG SRL p.IVA e cod fisscale 00229450325                                                 </t>
  </si>
  <si>
    <t xml:space="preserve">THE BRITISH SCHOOL FVG SRL p.IVA e cod fisscale 00229450325 </t>
  </si>
  <si>
    <t>30/10/2018 - 30/05/2019</t>
  </si>
  <si>
    <t>Z2525B06F9</t>
  </si>
  <si>
    <t>NOLEGGIO AULA MAGNA KOLBE CORSO D18408 del 16/11/2018</t>
  </si>
  <si>
    <t>UNIVERSITA' DEGLI STUDI DI UDINE C.F.  80014550307       P. IVA 01071600306</t>
  </si>
  <si>
    <t>UNIVERSITA' DEGLI STUDI DI UDINE</t>
  </si>
  <si>
    <t>12/11/2018 - 16/11/2018</t>
  </si>
  <si>
    <t>ZC121C1ABD</t>
  </si>
  <si>
    <t>Z62238EF98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</si>
</sst>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dd/mm/yy;@"/>
    <numFmt numFmtId="165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Garamond"/>
      <family val="1"/>
    </font>
    <font>
      <sz val="12"/>
      <color indexed="8"/>
      <name val="Garamond"/>
      <family val="1"/>
    </font>
    <font>
      <b/>
      <sz val="12"/>
      <color theme="1"/>
      <name val="Garamond"/>
      <family val="1"/>
    </font>
    <font>
      <b/>
      <sz val="12"/>
      <color indexed="8"/>
      <name val="Garamond"/>
      <family val="1"/>
    </font>
    <font>
      <b/>
      <sz val="10"/>
      <color theme="1"/>
      <name val="Calibri"/>
      <family val="2"/>
      <scheme val="minor"/>
    </font>
    <font>
      <sz val="12"/>
      <color theme="1"/>
      <name val="Garamond"/>
      <family val="1"/>
    </font>
    <font>
      <sz val="12"/>
      <name val="Garamond"/>
      <family val="1"/>
    </font>
    <font>
      <sz val="12"/>
      <color theme="1"/>
      <name val="Calibri"/>
      <family val="2"/>
      <scheme val="minor"/>
    </font>
    <font>
      <sz val="12"/>
      <color rgb="FF000000"/>
      <name val="Garamond"/>
      <family val="1"/>
    </font>
    <font>
      <sz val="12"/>
      <color rgb="FF757575"/>
      <name val="Garamond"/>
      <family val="1"/>
    </font>
    <font>
      <sz val="12"/>
      <color rgb="FFFF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4" fontId="8" fillId="0" borderId="2" xfId="2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3" fillId="0" borderId="2" xfId="0" quotePrefix="1" applyFont="1" applyFill="1" applyBorder="1" applyAlignment="1">
      <alignment horizontal="center" vertical="center" wrapText="1"/>
    </xf>
    <xf numFmtId="44" fontId="3" fillId="0" borderId="2" xfId="2" applyFont="1" applyFill="1" applyBorder="1" applyAlignment="1">
      <alignment vertical="center"/>
    </xf>
    <xf numFmtId="44" fontId="3" fillId="0" borderId="2" xfId="2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10" fillId="0" borderId="2" xfId="2" applyFont="1" applyFill="1" applyBorder="1" applyAlignment="1">
      <alignment vertical="center"/>
    </xf>
    <xf numFmtId="44" fontId="3" fillId="0" borderId="2" xfId="2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left" vertical="center" wrapText="1"/>
    </xf>
    <xf numFmtId="44" fontId="8" fillId="0" borderId="2" xfId="2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vertical="center" wrapText="1"/>
    </xf>
    <xf numFmtId="0" fontId="8" fillId="0" borderId="2" xfId="1" applyNumberFormat="1" applyFont="1" applyFill="1" applyBorder="1" applyAlignment="1">
      <alignment horizontal="left" vertical="center" wrapText="1"/>
    </xf>
    <xf numFmtId="14" fontId="8" fillId="0" borderId="2" xfId="1" applyNumberFormat="1" applyFont="1" applyFill="1" applyBorder="1" applyAlignment="1">
      <alignment horizontal="right" vertical="center"/>
    </xf>
    <xf numFmtId="44" fontId="8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4" fontId="7" fillId="0" borderId="2" xfId="2" applyFont="1" applyBorder="1" applyAlignment="1">
      <alignment vertical="center"/>
    </xf>
    <xf numFmtId="14" fontId="7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4" fontId="7" fillId="0" borderId="2" xfId="2" applyFont="1" applyFill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4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vertical="center" wrapText="1"/>
    </xf>
    <xf numFmtId="44" fontId="7" fillId="0" borderId="2" xfId="2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4" fontId="7" fillId="0" borderId="2" xfId="2" applyFont="1" applyBorder="1" applyAlignment="1">
      <alignment vertical="center" wrapText="1"/>
    </xf>
    <xf numFmtId="14" fontId="7" fillId="0" borderId="2" xfId="0" applyNumberFormat="1" applyFont="1" applyFill="1" applyBorder="1" applyAlignment="1">
      <alignment horizontal="right" vertical="center"/>
    </xf>
    <xf numFmtId="44" fontId="7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4" fontId="7" fillId="0" borderId="2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4" fontId="9" fillId="0" borderId="0" xfId="2" applyFont="1" applyAlignment="1">
      <alignment vertical="center"/>
    </xf>
    <xf numFmtId="0" fontId="9" fillId="0" borderId="0" xfId="0" applyFont="1" applyAlignment="1">
      <alignment horizontal="right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quistinretepa.it/transazioni/manageOrdineAcquisto.do?org.apache.struts.taglib.html.CANCEL=true&amp;theOrdineAcquisto.idOrdineAcquisto=4744346&amp;adfgenDispatchAction=areaDocumenta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5"/>
  <sheetViews>
    <sheetView tabSelected="1" zoomScaleNormal="100" workbookViewId="0">
      <selection activeCell="A257" sqref="A257:XFD257"/>
    </sheetView>
  </sheetViews>
  <sheetFormatPr defaultRowHeight="15.75" x14ac:dyDescent="0.25"/>
  <cols>
    <col min="1" max="1" width="15.7109375" style="66" customWidth="1"/>
    <col min="2" max="2" width="33.28515625" style="41" customWidth="1"/>
    <col min="3" max="3" width="28.140625" style="68" customWidth="1"/>
    <col min="4" max="4" width="22.85546875" style="67" customWidth="1"/>
    <col min="5" max="5" width="29.85546875" style="68" customWidth="1"/>
    <col min="6" max="6" width="29" style="69" customWidth="1"/>
    <col min="7" max="7" width="16.140625" style="70" customWidth="1"/>
    <col min="8" max="8" width="26.85546875" style="71" bestFit="1" customWidth="1"/>
    <col min="9" max="9" width="17" style="70" customWidth="1"/>
    <col min="10" max="16384" width="9.140625" style="41"/>
  </cols>
  <sheetData>
    <row r="1" spans="1:11" s="3" customFormat="1" ht="8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s="11" customFormat="1" ht="63" x14ac:dyDescent="0.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9" t="s">
        <v>9</v>
      </c>
      <c r="J2" s="10"/>
      <c r="K2" s="10"/>
    </row>
    <row r="3" spans="1:11" s="19" customFormat="1" ht="47.25" x14ac:dyDescent="0.25">
      <c r="A3" s="12" t="s">
        <v>10</v>
      </c>
      <c r="B3" s="13" t="s">
        <v>11</v>
      </c>
      <c r="C3" s="14" t="s">
        <v>12</v>
      </c>
      <c r="D3" s="15" t="s">
        <v>13</v>
      </c>
      <c r="E3" s="15" t="s">
        <v>14</v>
      </c>
      <c r="F3" s="16" t="s">
        <v>15</v>
      </c>
      <c r="G3" s="17">
        <v>315553.58</v>
      </c>
      <c r="H3" s="18" t="s">
        <v>16</v>
      </c>
      <c r="I3" s="17"/>
    </row>
    <row r="4" spans="1:11" s="19" customFormat="1" ht="31.5" x14ac:dyDescent="0.25">
      <c r="A4" s="12" t="s">
        <v>17</v>
      </c>
      <c r="B4" s="13" t="s">
        <v>11</v>
      </c>
      <c r="C4" s="14" t="s">
        <v>18</v>
      </c>
      <c r="D4" s="15" t="s">
        <v>19</v>
      </c>
      <c r="E4" s="15"/>
      <c r="F4" s="16" t="s">
        <v>20</v>
      </c>
      <c r="G4" s="17">
        <f>129647+55000</f>
        <v>184647</v>
      </c>
      <c r="H4" s="18" t="s">
        <v>21</v>
      </c>
      <c r="I4" s="17">
        <v>187647</v>
      </c>
    </row>
    <row r="5" spans="1:11" s="19" customFormat="1" ht="78.75" x14ac:dyDescent="0.25">
      <c r="A5" s="12" t="s">
        <v>22</v>
      </c>
      <c r="B5" s="13" t="s">
        <v>11</v>
      </c>
      <c r="C5" s="14" t="s">
        <v>23</v>
      </c>
      <c r="D5" s="15" t="s">
        <v>24</v>
      </c>
      <c r="E5" s="15" t="s">
        <v>25</v>
      </c>
      <c r="F5" s="16" t="s">
        <v>26</v>
      </c>
      <c r="G5" s="17">
        <v>147260</v>
      </c>
      <c r="H5" s="18" t="s">
        <v>27</v>
      </c>
      <c r="I5" s="17">
        <v>111861.41</v>
      </c>
    </row>
    <row r="6" spans="1:11" s="19" customFormat="1" ht="78.75" x14ac:dyDescent="0.25">
      <c r="A6" s="12" t="s">
        <v>28</v>
      </c>
      <c r="B6" s="13" t="s">
        <v>11</v>
      </c>
      <c r="C6" s="14" t="s">
        <v>29</v>
      </c>
      <c r="D6" s="15" t="s">
        <v>30</v>
      </c>
      <c r="E6" s="20"/>
      <c r="F6" s="16" t="s">
        <v>31</v>
      </c>
      <c r="G6" s="17">
        <v>39999.99</v>
      </c>
      <c r="H6" s="18" t="s">
        <v>27</v>
      </c>
      <c r="I6" s="17">
        <v>209.6</v>
      </c>
    </row>
    <row r="7" spans="1:11" s="19" customFormat="1" ht="78.75" x14ac:dyDescent="0.25">
      <c r="A7" s="12" t="s">
        <v>32</v>
      </c>
      <c r="B7" s="13" t="s">
        <v>11</v>
      </c>
      <c r="C7" s="14" t="s">
        <v>33</v>
      </c>
      <c r="D7" s="15" t="s">
        <v>30</v>
      </c>
      <c r="E7" s="15"/>
      <c r="F7" s="16" t="s">
        <v>34</v>
      </c>
      <c r="G7" s="17">
        <v>39999.99</v>
      </c>
      <c r="H7" s="18" t="s">
        <v>27</v>
      </c>
      <c r="I7" s="17">
        <v>943.2</v>
      </c>
    </row>
    <row r="8" spans="1:11" s="19" customFormat="1" ht="63" x14ac:dyDescent="0.25">
      <c r="A8" s="15" t="s">
        <v>35</v>
      </c>
      <c r="B8" s="13" t="s">
        <v>11</v>
      </c>
      <c r="C8" s="14" t="s">
        <v>36</v>
      </c>
      <c r="D8" s="15" t="s">
        <v>30</v>
      </c>
      <c r="E8" s="15"/>
      <c r="F8" s="16" t="s">
        <v>37</v>
      </c>
      <c r="G8" s="17">
        <v>39999.99</v>
      </c>
      <c r="H8" s="18" t="s">
        <v>38</v>
      </c>
      <c r="I8" s="17">
        <v>25322.59</v>
      </c>
    </row>
    <row r="9" spans="1:11" s="19" customFormat="1" ht="63" x14ac:dyDescent="0.25">
      <c r="A9" s="12" t="s">
        <v>39</v>
      </c>
      <c r="B9" s="13" t="s">
        <v>11</v>
      </c>
      <c r="C9" s="14" t="s">
        <v>40</v>
      </c>
      <c r="D9" s="15" t="s">
        <v>41</v>
      </c>
      <c r="E9" s="15"/>
      <c r="F9" s="16" t="s">
        <v>42</v>
      </c>
      <c r="G9" s="17">
        <v>16.54</v>
      </c>
      <c r="H9" s="18" t="s">
        <v>43</v>
      </c>
      <c r="I9" s="17">
        <v>16.54</v>
      </c>
    </row>
    <row r="10" spans="1:11" s="19" customFormat="1" ht="94.5" x14ac:dyDescent="0.25">
      <c r="A10" s="12" t="s">
        <v>44</v>
      </c>
      <c r="B10" s="13" t="s">
        <v>11</v>
      </c>
      <c r="C10" s="14" t="s">
        <v>45</v>
      </c>
      <c r="D10" s="15" t="s">
        <v>46</v>
      </c>
      <c r="E10" s="15"/>
      <c r="F10" s="16" t="s">
        <v>47</v>
      </c>
      <c r="G10" s="17">
        <v>523.84</v>
      </c>
      <c r="H10" s="18" t="s">
        <v>48</v>
      </c>
      <c r="I10" s="17">
        <v>523.84</v>
      </c>
    </row>
    <row r="11" spans="1:11" s="19" customFormat="1" ht="94.5" x14ac:dyDescent="0.25">
      <c r="A11" s="12" t="s">
        <v>49</v>
      </c>
      <c r="B11" s="13" t="s">
        <v>11</v>
      </c>
      <c r="C11" s="14" t="s">
        <v>50</v>
      </c>
      <c r="D11" s="15" t="s">
        <v>51</v>
      </c>
      <c r="E11" s="20"/>
      <c r="F11" s="16" t="s">
        <v>52</v>
      </c>
      <c r="G11" s="17">
        <f>SUM(112.5+675.5)</f>
        <v>788</v>
      </c>
      <c r="H11" s="18" t="s">
        <v>53</v>
      </c>
      <c r="I11" s="17">
        <v>788</v>
      </c>
    </row>
    <row r="12" spans="1:11" s="19" customFormat="1" ht="78.75" x14ac:dyDescent="0.25">
      <c r="A12" s="12" t="s">
        <v>54</v>
      </c>
      <c r="B12" s="13" t="s">
        <v>11</v>
      </c>
      <c r="C12" s="14" t="s">
        <v>55</v>
      </c>
      <c r="D12" s="15" t="s">
        <v>56</v>
      </c>
      <c r="E12" s="15"/>
      <c r="F12" s="16" t="s">
        <v>57</v>
      </c>
      <c r="G12" s="21">
        <v>480</v>
      </c>
      <c r="H12" s="18">
        <v>43136</v>
      </c>
      <c r="I12" s="17"/>
    </row>
    <row r="13" spans="1:11" s="19" customFormat="1" ht="63" x14ac:dyDescent="0.25">
      <c r="A13" s="12" t="s">
        <v>58</v>
      </c>
      <c r="B13" s="13" t="s">
        <v>11</v>
      </c>
      <c r="C13" s="14" t="s">
        <v>59</v>
      </c>
      <c r="D13" s="15" t="s">
        <v>60</v>
      </c>
      <c r="E13" s="15"/>
      <c r="F13" s="16" t="s">
        <v>61</v>
      </c>
      <c r="G13" s="17">
        <v>1440</v>
      </c>
      <c r="H13" s="18" t="s">
        <v>62</v>
      </c>
      <c r="I13" s="17">
        <v>1440</v>
      </c>
    </row>
    <row r="14" spans="1:11" s="19" customFormat="1" ht="63" x14ac:dyDescent="0.25">
      <c r="A14" s="12" t="s">
        <v>63</v>
      </c>
      <c r="B14" s="13" t="s">
        <v>11</v>
      </c>
      <c r="C14" s="14" t="s">
        <v>64</v>
      </c>
      <c r="D14" s="15" t="s">
        <v>65</v>
      </c>
      <c r="E14" s="15"/>
      <c r="F14" s="16" t="s">
        <v>66</v>
      </c>
      <c r="G14" s="17">
        <v>200</v>
      </c>
      <c r="H14" s="18" t="s">
        <v>67</v>
      </c>
      <c r="I14" s="17"/>
    </row>
    <row r="15" spans="1:11" s="19" customFormat="1" ht="63" x14ac:dyDescent="0.25">
      <c r="A15" s="12" t="s">
        <v>68</v>
      </c>
      <c r="B15" s="13" t="s">
        <v>11</v>
      </c>
      <c r="C15" s="14" t="s">
        <v>69</v>
      </c>
      <c r="D15" s="15" t="s">
        <v>65</v>
      </c>
      <c r="E15" s="15"/>
      <c r="F15" s="16" t="s">
        <v>66</v>
      </c>
      <c r="G15" s="17">
        <v>2680</v>
      </c>
      <c r="H15" s="18" t="s">
        <v>70</v>
      </c>
      <c r="I15" s="17"/>
    </row>
    <row r="16" spans="1:11" s="19" customFormat="1" ht="63" x14ac:dyDescent="0.25">
      <c r="A16" s="12" t="s">
        <v>71</v>
      </c>
      <c r="B16" s="13" t="s">
        <v>11</v>
      </c>
      <c r="C16" s="14" t="s">
        <v>72</v>
      </c>
      <c r="D16" s="15" t="s">
        <v>60</v>
      </c>
      <c r="E16" s="15" t="s">
        <v>73</v>
      </c>
      <c r="F16" s="16" t="s">
        <v>74</v>
      </c>
      <c r="G16" s="17">
        <v>1660.1</v>
      </c>
      <c r="H16" s="18" t="s">
        <v>75</v>
      </c>
      <c r="I16" s="17">
        <v>1660.1</v>
      </c>
    </row>
    <row r="17" spans="1:9" s="19" customFormat="1" ht="78.75" x14ac:dyDescent="0.25">
      <c r="A17" s="12" t="s">
        <v>76</v>
      </c>
      <c r="B17" s="13" t="s">
        <v>11</v>
      </c>
      <c r="C17" s="14" t="s">
        <v>77</v>
      </c>
      <c r="D17" s="15" t="s">
        <v>78</v>
      </c>
      <c r="E17" s="15"/>
      <c r="F17" s="16" t="s">
        <v>79</v>
      </c>
      <c r="G17" s="17">
        <v>1265</v>
      </c>
      <c r="H17" s="18" t="s">
        <v>80</v>
      </c>
      <c r="I17" s="17">
        <v>343.27</v>
      </c>
    </row>
    <row r="18" spans="1:9" s="19" customFormat="1" ht="31.5" x14ac:dyDescent="0.25">
      <c r="A18" s="12" t="s">
        <v>81</v>
      </c>
      <c r="B18" s="13" t="s">
        <v>11</v>
      </c>
      <c r="C18" s="14" t="s">
        <v>82</v>
      </c>
      <c r="D18" s="15" t="s">
        <v>78</v>
      </c>
      <c r="E18" s="15"/>
      <c r="F18" s="16" t="s">
        <v>83</v>
      </c>
      <c r="G18" s="17">
        <v>371.84</v>
      </c>
      <c r="H18" s="18">
        <v>43309</v>
      </c>
      <c r="I18" s="17"/>
    </row>
    <row r="19" spans="1:9" s="19" customFormat="1" ht="63" x14ac:dyDescent="0.25">
      <c r="A19" s="12" t="s">
        <v>84</v>
      </c>
      <c r="B19" s="13" t="s">
        <v>11</v>
      </c>
      <c r="C19" s="14" t="s">
        <v>85</v>
      </c>
      <c r="D19" s="15" t="s">
        <v>30</v>
      </c>
      <c r="E19" s="15"/>
      <c r="F19" s="16" t="s">
        <v>86</v>
      </c>
      <c r="G19" s="17">
        <f>6667.2+118.52</f>
        <v>6785.72</v>
      </c>
      <c r="H19" s="18" t="s">
        <v>87</v>
      </c>
      <c r="I19" s="17">
        <v>6785.72</v>
      </c>
    </row>
    <row r="20" spans="1:9" s="19" customFormat="1" ht="63" x14ac:dyDescent="0.25">
      <c r="A20" s="12" t="s">
        <v>88</v>
      </c>
      <c r="B20" s="13" t="s">
        <v>11</v>
      </c>
      <c r="C20" s="14" t="s">
        <v>89</v>
      </c>
      <c r="D20" s="15" t="s">
        <v>30</v>
      </c>
      <c r="E20" s="15"/>
      <c r="F20" s="16" t="s">
        <v>86</v>
      </c>
      <c r="G20" s="21">
        <f>188.94+1548.7+583.04</f>
        <v>2320.6800000000003</v>
      </c>
      <c r="H20" s="18" t="s">
        <v>87</v>
      </c>
      <c r="I20" s="17">
        <v>2320.6799999999998</v>
      </c>
    </row>
    <row r="21" spans="1:9" s="19" customFormat="1" ht="47.25" x14ac:dyDescent="0.25">
      <c r="A21" s="12" t="s">
        <v>90</v>
      </c>
      <c r="B21" s="13" t="s">
        <v>11</v>
      </c>
      <c r="C21" s="14" t="s">
        <v>91</v>
      </c>
      <c r="D21" s="15" t="s">
        <v>92</v>
      </c>
      <c r="E21" s="15"/>
      <c r="F21" s="16" t="s">
        <v>93</v>
      </c>
      <c r="G21" s="17">
        <v>39900</v>
      </c>
      <c r="H21" s="18" t="s">
        <v>94</v>
      </c>
      <c r="I21" s="17"/>
    </row>
    <row r="22" spans="1:9" s="19" customFormat="1" ht="31.5" x14ac:dyDescent="0.25">
      <c r="A22" s="12" t="s">
        <v>95</v>
      </c>
      <c r="B22" s="13" t="s">
        <v>11</v>
      </c>
      <c r="C22" s="14" t="s">
        <v>96</v>
      </c>
      <c r="D22" s="15" t="s">
        <v>78</v>
      </c>
      <c r="E22" s="15"/>
      <c r="F22" s="16" t="s">
        <v>97</v>
      </c>
      <c r="G22" s="17">
        <v>62400</v>
      </c>
      <c r="H22" s="18">
        <v>43220</v>
      </c>
      <c r="I22" s="17"/>
    </row>
    <row r="23" spans="1:9" s="19" customFormat="1" ht="47.25" x14ac:dyDescent="0.25">
      <c r="A23" s="12" t="s">
        <v>98</v>
      </c>
      <c r="B23" s="13" t="s">
        <v>11</v>
      </c>
      <c r="C23" s="14" t="s">
        <v>99</v>
      </c>
      <c r="D23" s="15" t="s">
        <v>100</v>
      </c>
      <c r="E23" s="15"/>
      <c r="F23" s="16" t="s">
        <v>101</v>
      </c>
      <c r="G23" s="17">
        <v>1955</v>
      </c>
      <c r="H23" s="18" t="s">
        <v>102</v>
      </c>
      <c r="I23" s="17"/>
    </row>
    <row r="24" spans="1:9" s="19" customFormat="1" ht="78.75" x14ac:dyDescent="0.25">
      <c r="A24" s="12" t="s">
        <v>103</v>
      </c>
      <c r="B24" s="13" t="s">
        <v>11</v>
      </c>
      <c r="C24" s="14" t="s">
        <v>104</v>
      </c>
      <c r="D24" s="15" t="s">
        <v>56</v>
      </c>
      <c r="E24" s="15"/>
      <c r="F24" s="16" t="s">
        <v>105</v>
      </c>
      <c r="G24" s="17">
        <f>450/1.1</f>
        <v>409.09090909090907</v>
      </c>
      <c r="H24" s="18" t="s">
        <v>106</v>
      </c>
      <c r="I24" s="17">
        <v>409.09</v>
      </c>
    </row>
    <row r="25" spans="1:9" s="19" customFormat="1" ht="78.75" x14ac:dyDescent="0.25">
      <c r="A25" s="12" t="s">
        <v>107</v>
      </c>
      <c r="B25" s="13" t="s">
        <v>11</v>
      </c>
      <c r="C25" s="14" t="s">
        <v>108</v>
      </c>
      <c r="D25" s="15" t="s">
        <v>56</v>
      </c>
      <c r="E25" s="15"/>
      <c r="F25" s="16" t="s">
        <v>109</v>
      </c>
      <c r="G25" s="17">
        <v>1040</v>
      </c>
      <c r="H25" s="18" t="s">
        <v>110</v>
      </c>
      <c r="I25" s="17"/>
    </row>
    <row r="26" spans="1:9" s="19" customFormat="1" ht="78.75" x14ac:dyDescent="0.25">
      <c r="A26" s="12" t="s">
        <v>111</v>
      </c>
      <c r="B26" s="13" t="s">
        <v>11</v>
      </c>
      <c r="C26" s="14" t="s">
        <v>112</v>
      </c>
      <c r="D26" s="15" t="s">
        <v>56</v>
      </c>
      <c r="E26" s="15"/>
      <c r="F26" s="16" t="s">
        <v>113</v>
      </c>
      <c r="G26" s="17">
        <v>300</v>
      </c>
      <c r="H26" s="18" t="s">
        <v>114</v>
      </c>
      <c r="I26" s="17"/>
    </row>
    <row r="27" spans="1:9" s="19" customFormat="1" ht="78.75" x14ac:dyDescent="0.25">
      <c r="A27" s="12" t="s">
        <v>115</v>
      </c>
      <c r="B27" s="13" t="s">
        <v>11</v>
      </c>
      <c r="C27" s="14" t="s">
        <v>112</v>
      </c>
      <c r="D27" s="15" t="s">
        <v>56</v>
      </c>
      <c r="E27" s="15"/>
      <c r="F27" s="16" t="s">
        <v>116</v>
      </c>
      <c r="G27" s="17">
        <v>100</v>
      </c>
      <c r="H27" s="18" t="s">
        <v>117</v>
      </c>
      <c r="I27" s="17"/>
    </row>
    <row r="28" spans="1:9" s="19" customFormat="1" ht="63" x14ac:dyDescent="0.25">
      <c r="A28" s="12" t="s">
        <v>118</v>
      </c>
      <c r="B28" s="13" t="s">
        <v>11</v>
      </c>
      <c r="C28" s="14" t="s">
        <v>119</v>
      </c>
      <c r="D28" s="15" t="s">
        <v>30</v>
      </c>
      <c r="E28" s="15"/>
      <c r="F28" s="16" t="s">
        <v>120</v>
      </c>
      <c r="G28" s="17">
        <v>3330</v>
      </c>
      <c r="H28" s="18" t="s">
        <v>121</v>
      </c>
      <c r="I28" s="17"/>
    </row>
    <row r="29" spans="1:9" s="19" customFormat="1" ht="31.5" x14ac:dyDescent="0.25">
      <c r="A29" s="12" t="s">
        <v>122</v>
      </c>
      <c r="B29" s="13" t="s">
        <v>11</v>
      </c>
      <c r="C29" s="14" t="s">
        <v>123</v>
      </c>
      <c r="D29" s="15" t="s">
        <v>124</v>
      </c>
      <c r="E29" s="15"/>
      <c r="F29" s="16" t="s">
        <v>125</v>
      </c>
      <c r="G29" s="17">
        <v>5795.24</v>
      </c>
      <c r="H29" s="18" t="s">
        <v>126</v>
      </c>
      <c r="I29" s="17"/>
    </row>
    <row r="30" spans="1:9" s="19" customFormat="1" ht="31.5" x14ac:dyDescent="0.25">
      <c r="A30" s="12" t="s">
        <v>127</v>
      </c>
      <c r="B30" s="13" t="s">
        <v>11</v>
      </c>
      <c r="C30" s="14" t="s">
        <v>128</v>
      </c>
      <c r="D30" s="15"/>
      <c r="E30" s="15"/>
      <c r="F30" s="16" t="s">
        <v>129</v>
      </c>
      <c r="G30" s="17">
        <v>4680</v>
      </c>
      <c r="H30" s="18" t="s">
        <v>126</v>
      </c>
      <c r="I30" s="17"/>
    </row>
    <row r="31" spans="1:9" s="19" customFormat="1" ht="63" x14ac:dyDescent="0.25">
      <c r="A31" s="15" t="s">
        <v>130</v>
      </c>
      <c r="B31" s="13" t="s">
        <v>11</v>
      </c>
      <c r="C31" s="14" t="s">
        <v>131</v>
      </c>
      <c r="D31" s="15" t="s">
        <v>41</v>
      </c>
      <c r="E31" s="15"/>
      <c r="F31" s="16" t="s">
        <v>132</v>
      </c>
      <c r="G31" s="17">
        <v>15864</v>
      </c>
      <c r="H31" s="18" t="s">
        <v>133</v>
      </c>
      <c r="I31" s="17">
        <v>15864</v>
      </c>
    </row>
    <row r="32" spans="1:9" s="19" customFormat="1" ht="63" x14ac:dyDescent="0.25">
      <c r="A32" s="15" t="s">
        <v>134</v>
      </c>
      <c r="B32" s="13" t="s">
        <v>11</v>
      </c>
      <c r="C32" s="14" t="s">
        <v>135</v>
      </c>
      <c r="D32" s="15" t="s">
        <v>41</v>
      </c>
      <c r="E32" s="15"/>
      <c r="F32" s="16" t="s">
        <v>136</v>
      </c>
      <c r="G32" s="17">
        <v>2580</v>
      </c>
      <c r="H32" s="18" t="s">
        <v>137</v>
      </c>
      <c r="I32" s="17">
        <v>2580</v>
      </c>
    </row>
    <row r="33" spans="1:9" s="19" customFormat="1" ht="63" x14ac:dyDescent="0.25">
      <c r="A33" s="15" t="s">
        <v>138</v>
      </c>
      <c r="B33" s="13" t="s">
        <v>11</v>
      </c>
      <c r="C33" s="14" t="s">
        <v>139</v>
      </c>
      <c r="D33" s="15" t="s">
        <v>30</v>
      </c>
      <c r="E33" s="15"/>
      <c r="F33" s="16" t="s">
        <v>140</v>
      </c>
      <c r="G33" s="17">
        <v>175</v>
      </c>
      <c r="H33" s="18" t="s">
        <v>141</v>
      </c>
      <c r="I33" s="17"/>
    </row>
    <row r="34" spans="1:9" s="19" customFormat="1" ht="63" x14ac:dyDescent="0.25">
      <c r="A34" s="15" t="s">
        <v>142</v>
      </c>
      <c r="B34" s="13" t="s">
        <v>11</v>
      </c>
      <c r="C34" s="14" t="s">
        <v>143</v>
      </c>
      <c r="D34" s="15" t="s">
        <v>30</v>
      </c>
      <c r="E34" s="15"/>
      <c r="F34" s="16" t="s">
        <v>144</v>
      </c>
      <c r="G34" s="17">
        <v>180</v>
      </c>
      <c r="H34" s="18" t="s">
        <v>141</v>
      </c>
      <c r="I34" s="17"/>
    </row>
    <row r="35" spans="1:9" s="19" customFormat="1" ht="63" x14ac:dyDescent="0.25">
      <c r="A35" s="15" t="s">
        <v>145</v>
      </c>
      <c r="B35" s="13" t="s">
        <v>11</v>
      </c>
      <c r="C35" s="14" t="s">
        <v>146</v>
      </c>
      <c r="D35" s="15" t="s">
        <v>30</v>
      </c>
      <c r="E35" s="15"/>
      <c r="F35" s="16" t="s">
        <v>147</v>
      </c>
      <c r="G35" s="17">
        <v>366</v>
      </c>
      <c r="H35" s="18" t="s">
        <v>148</v>
      </c>
      <c r="I35" s="17">
        <v>366</v>
      </c>
    </row>
    <row r="36" spans="1:9" s="19" customFormat="1" ht="63" x14ac:dyDescent="0.25">
      <c r="A36" s="15" t="s">
        <v>149</v>
      </c>
      <c r="B36" s="13" t="s">
        <v>11</v>
      </c>
      <c r="C36" s="14" t="s">
        <v>150</v>
      </c>
      <c r="D36" s="15" t="s">
        <v>30</v>
      </c>
      <c r="E36" s="15"/>
      <c r="F36" s="16" t="s">
        <v>151</v>
      </c>
      <c r="G36" s="17">
        <v>530</v>
      </c>
      <c r="H36" s="18" t="s">
        <v>148</v>
      </c>
      <c r="I36" s="17">
        <v>530</v>
      </c>
    </row>
    <row r="37" spans="1:9" s="19" customFormat="1" ht="63" x14ac:dyDescent="0.25">
      <c r="A37" s="15" t="s">
        <v>152</v>
      </c>
      <c r="B37" s="13" t="s">
        <v>11</v>
      </c>
      <c r="C37" s="14" t="s">
        <v>153</v>
      </c>
      <c r="D37" s="15" t="s">
        <v>30</v>
      </c>
      <c r="E37" s="15"/>
      <c r="F37" s="16" t="s">
        <v>154</v>
      </c>
      <c r="G37" s="22">
        <f>560+150</f>
        <v>710</v>
      </c>
      <c r="H37" s="18" t="s">
        <v>148</v>
      </c>
      <c r="I37" s="17">
        <v>710</v>
      </c>
    </row>
    <row r="38" spans="1:9" s="19" customFormat="1" ht="63" x14ac:dyDescent="0.25">
      <c r="A38" s="15" t="s">
        <v>155</v>
      </c>
      <c r="B38" s="13" t="s">
        <v>11</v>
      </c>
      <c r="C38" s="14" t="s">
        <v>156</v>
      </c>
      <c r="D38" s="15" t="s">
        <v>30</v>
      </c>
      <c r="E38" s="15"/>
      <c r="F38" s="16" t="s">
        <v>157</v>
      </c>
      <c r="G38" s="17">
        <v>444</v>
      </c>
      <c r="H38" s="18" t="s">
        <v>148</v>
      </c>
      <c r="I38" s="17">
        <v>444</v>
      </c>
    </row>
    <row r="39" spans="1:9" s="19" customFormat="1" ht="63" x14ac:dyDescent="0.25">
      <c r="A39" s="15" t="s">
        <v>158</v>
      </c>
      <c r="B39" s="13" t="s">
        <v>11</v>
      </c>
      <c r="C39" s="14" t="s">
        <v>156</v>
      </c>
      <c r="D39" s="15" t="s">
        <v>30</v>
      </c>
      <c r="E39" s="15"/>
      <c r="F39" s="16" t="s">
        <v>159</v>
      </c>
      <c r="G39" s="21">
        <v>185</v>
      </c>
      <c r="H39" s="18" t="s">
        <v>148</v>
      </c>
      <c r="I39" s="17">
        <v>185</v>
      </c>
    </row>
    <row r="40" spans="1:9" s="19" customFormat="1" ht="63" x14ac:dyDescent="0.25">
      <c r="A40" s="12" t="s">
        <v>160</v>
      </c>
      <c r="B40" s="13" t="s">
        <v>11</v>
      </c>
      <c r="C40" s="14" t="s">
        <v>161</v>
      </c>
      <c r="D40" s="15" t="s">
        <v>30</v>
      </c>
      <c r="E40" s="15"/>
      <c r="F40" s="16" t="s">
        <v>162</v>
      </c>
      <c r="G40" s="17">
        <v>64</v>
      </c>
      <c r="H40" s="18" t="s">
        <v>163</v>
      </c>
      <c r="I40" s="17">
        <v>64</v>
      </c>
    </row>
    <row r="41" spans="1:9" s="19" customFormat="1" ht="47.25" x14ac:dyDescent="0.25">
      <c r="A41" s="15" t="s">
        <v>164</v>
      </c>
      <c r="B41" s="13" t="s">
        <v>11</v>
      </c>
      <c r="C41" s="14" t="s">
        <v>165</v>
      </c>
      <c r="D41" s="15"/>
      <c r="E41" s="15"/>
      <c r="F41" s="16" t="s">
        <v>101</v>
      </c>
      <c r="G41" s="17">
        <v>1101</v>
      </c>
      <c r="H41" s="23"/>
      <c r="I41" s="17"/>
    </row>
    <row r="42" spans="1:9" s="19" customFormat="1" ht="63" x14ac:dyDescent="0.25">
      <c r="A42" s="15" t="s">
        <v>166</v>
      </c>
      <c r="B42" s="13" t="s">
        <v>11</v>
      </c>
      <c r="C42" s="14" t="s">
        <v>167</v>
      </c>
      <c r="D42" s="15" t="s">
        <v>60</v>
      </c>
      <c r="E42" s="15" t="s">
        <v>168</v>
      </c>
      <c r="F42" s="16" t="s">
        <v>169</v>
      </c>
      <c r="G42" s="17">
        <v>1363.64</v>
      </c>
      <c r="H42" s="18" t="s">
        <v>170</v>
      </c>
      <c r="I42" s="17">
        <v>1363.64</v>
      </c>
    </row>
    <row r="43" spans="1:9" s="19" customFormat="1" ht="63" x14ac:dyDescent="0.25">
      <c r="A43" s="15" t="s">
        <v>171</v>
      </c>
      <c r="B43" s="13" t="s">
        <v>11</v>
      </c>
      <c r="C43" s="14" t="s">
        <v>172</v>
      </c>
      <c r="D43" s="15" t="s">
        <v>65</v>
      </c>
      <c r="E43" s="15" t="s">
        <v>173</v>
      </c>
      <c r="F43" s="16" t="s">
        <v>174</v>
      </c>
      <c r="G43" s="17">
        <v>1744</v>
      </c>
      <c r="H43" s="18" t="s">
        <v>175</v>
      </c>
      <c r="I43" s="17">
        <v>1744</v>
      </c>
    </row>
    <row r="44" spans="1:9" s="19" customFormat="1" ht="63" x14ac:dyDescent="0.25">
      <c r="A44" s="15" t="s">
        <v>176</v>
      </c>
      <c r="B44" s="13" t="s">
        <v>11</v>
      </c>
      <c r="C44" s="24"/>
      <c r="D44" s="15" t="s">
        <v>60</v>
      </c>
      <c r="E44" s="15"/>
      <c r="F44" s="16" t="s">
        <v>177</v>
      </c>
      <c r="G44" s="17">
        <v>5682.95</v>
      </c>
      <c r="H44" s="23" t="s">
        <v>178</v>
      </c>
      <c r="I44" s="17"/>
    </row>
    <row r="45" spans="1:9" s="19" customFormat="1" ht="63" x14ac:dyDescent="0.25">
      <c r="A45" s="12" t="s">
        <v>179</v>
      </c>
      <c r="B45" s="13" t="s">
        <v>11</v>
      </c>
      <c r="C45" s="14" t="s">
        <v>180</v>
      </c>
      <c r="D45" s="15" t="s">
        <v>41</v>
      </c>
      <c r="E45" s="15"/>
      <c r="F45" s="16" t="s">
        <v>181</v>
      </c>
      <c r="G45" s="17">
        <v>927.5</v>
      </c>
      <c r="H45" s="18" t="s">
        <v>182</v>
      </c>
      <c r="I45" s="17"/>
    </row>
    <row r="46" spans="1:9" s="19" customFormat="1" ht="47.25" x14ac:dyDescent="0.25">
      <c r="A46" s="12" t="s">
        <v>183</v>
      </c>
      <c r="B46" s="13" t="s">
        <v>11</v>
      </c>
      <c r="C46" s="14" t="s">
        <v>184</v>
      </c>
      <c r="D46" s="15" t="s">
        <v>185</v>
      </c>
      <c r="E46" s="15"/>
      <c r="F46" s="16" t="s">
        <v>186</v>
      </c>
      <c r="G46" s="17">
        <v>62400</v>
      </c>
      <c r="H46" s="23" t="s">
        <v>187</v>
      </c>
      <c r="I46" s="17"/>
    </row>
    <row r="47" spans="1:9" s="19" customFormat="1" ht="63" x14ac:dyDescent="0.25">
      <c r="A47" s="12" t="s">
        <v>188</v>
      </c>
      <c r="B47" s="13" t="s">
        <v>11</v>
      </c>
      <c r="C47" s="14" t="s">
        <v>189</v>
      </c>
      <c r="D47" s="15" t="s">
        <v>30</v>
      </c>
      <c r="E47" s="15"/>
      <c r="F47" s="16" t="s">
        <v>190</v>
      </c>
      <c r="G47" s="17">
        <v>161.30000000000001</v>
      </c>
      <c r="H47" s="23" t="s">
        <v>191</v>
      </c>
      <c r="I47" s="17"/>
    </row>
    <row r="48" spans="1:9" s="19" customFormat="1" ht="63" x14ac:dyDescent="0.25">
      <c r="A48" s="12" t="s">
        <v>192</v>
      </c>
      <c r="B48" s="13" t="s">
        <v>11</v>
      </c>
      <c r="C48" s="14" t="s">
        <v>193</v>
      </c>
      <c r="D48" s="15" t="s">
        <v>30</v>
      </c>
      <c r="E48" s="15"/>
      <c r="F48" s="16" t="s">
        <v>194</v>
      </c>
      <c r="G48" s="17">
        <v>1259.7</v>
      </c>
      <c r="H48" s="23" t="s">
        <v>195</v>
      </c>
      <c r="I48" s="17"/>
    </row>
    <row r="49" spans="1:9" s="19" customFormat="1" ht="63" x14ac:dyDescent="0.25">
      <c r="A49" s="12" t="s">
        <v>196</v>
      </c>
      <c r="B49" s="13" t="s">
        <v>11</v>
      </c>
      <c r="C49" s="14" t="s">
        <v>197</v>
      </c>
      <c r="D49" s="15" t="s">
        <v>30</v>
      </c>
      <c r="E49" s="15"/>
      <c r="F49" s="16" t="s">
        <v>198</v>
      </c>
      <c r="G49" s="17">
        <f>673.88+16</f>
        <v>689.88</v>
      </c>
      <c r="H49" s="18" t="s">
        <v>199</v>
      </c>
      <c r="I49" s="17">
        <v>689.88</v>
      </c>
    </row>
    <row r="50" spans="1:9" s="19" customFormat="1" ht="31.5" x14ac:dyDescent="0.25">
      <c r="A50" s="12" t="s">
        <v>200</v>
      </c>
      <c r="B50" s="13" t="s">
        <v>11</v>
      </c>
      <c r="C50" s="14" t="s">
        <v>201</v>
      </c>
      <c r="D50" s="15" t="s">
        <v>202</v>
      </c>
      <c r="E50" s="15"/>
      <c r="F50" s="16" t="s">
        <v>203</v>
      </c>
      <c r="G50" s="17">
        <v>154000</v>
      </c>
      <c r="H50" s="23"/>
      <c r="I50" s="17"/>
    </row>
    <row r="51" spans="1:9" s="19" customFormat="1" ht="78.75" x14ac:dyDescent="0.25">
      <c r="A51" s="12" t="s">
        <v>204</v>
      </c>
      <c r="B51" s="13" t="s">
        <v>11</v>
      </c>
      <c r="C51" s="14" t="s">
        <v>205</v>
      </c>
      <c r="D51" s="15" t="s">
        <v>206</v>
      </c>
      <c r="E51" s="15"/>
      <c r="F51" s="16" t="s">
        <v>93</v>
      </c>
      <c r="G51" s="17">
        <v>966</v>
      </c>
      <c r="H51" s="18">
        <v>43222</v>
      </c>
      <c r="I51" s="17"/>
    </row>
    <row r="52" spans="1:9" s="19" customFormat="1" ht="63" x14ac:dyDescent="0.25">
      <c r="A52" s="12" t="s">
        <v>207</v>
      </c>
      <c r="B52" s="13" t="s">
        <v>11</v>
      </c>
      <c r="C52" s="14" t="s">
        <v>208</v>
      </c>
      <c r="D52" s="15" t="s">
        <v>30</v>
      </c>
      <c r="E52" s="15"/>
      <c r="F52" s="16" t="s">
        <v>209</v>
      </c>
      <c r="G52" s="17">
        <f>(104*15)+(208*3)</f>
        <v>2184</v>
      </c>
      <c r="H52" s="18" t="s">
        <v>210</v>
      </c>
      <c r="I52" s="17">
        <v>2184</v>
      </c>
    </row>
    <row r="53" spans="1:9" s="19" customFormat="1" ht="63" x14ac:dyDescent="0.25">
      <c r="A53" s="15" t="s">
        <v>211</v>
      </c>
      <c r="B53" s="13" t="s">
        <v>11</v>
      </c>
      <c r="C53" s="14" t="s">
        <v>212</v>
      </c>
      <c r="D53" s="15" t="s">
        <v>60</v>
      </c>
      <c r="E53" s="15" t="s">
        <v>213</v>
      </c>
      <c r="F53" s="16" t="s">
        <v>214</v>
      </c>
      <c r="G53" s="17">
        <v>1800</v>
      </c>
      <c r="H53" s="18" t="s">
        <v>215</v>
      </c>
      <c r="I53" s="17">
        <v>1800</v>
      </c>
    </row>
    <row r="54" spans="1:9" s="19" customFormat="1" ht="63" x14ac:dyDescent="0.25">
      <c r="A54" s="12" t="s">
        <v>216</v>
      </c>
      <c r="B54" s="13" t="s">
        <v>11</v>
      </c>
      <c r="C54" s="14" t="s">
        <v>217</v>
      </c>
      <c r="D54" s="15" t="s">
        <v>41</v>
      </c>
      <c r="E54" s="15"/>
      <c r="F54" s="16" t="s">
        <v>218</v>
      </c>
      <c r="G54" s="17">
        <v>880</v>
      </c>
      <c r="H54" s="18"/>
      <c r="I54" s="17"/>
    </row>
    <row r="55" spans="1:9" s="19" customFormat="1" ht="63" x14ac:dyDescent="0.25">
      <c r="A55" s="12" t="s">
        <v>219</v>
      </c>
      <c r="B55" s="13" t="s">
        <v>11</v>
      </c>
      <c r="C55" s="14" t="s">
        <v>220</v>
      </c>
      <c r="D55" s="15" t="s">
        <v>41</v>
      </c>
      <c r="E55" s="15"/>
      <c r="F55" s="16" t="s">
        <v>218</v>
      </c>
      <c r="G55" s="17">
        <v>900</v>
      </c>
      <c r="H55" s="18">
        <v>43227</v>
      </c>
      <c r="I55" s="17"/>
    </row>
    <row r="56" spans="1:9" s="19" customFormat="1" ht="63" x14ac:dyDescent="0.25">
      <c r="A56" s="15" t="s">
        <v>221</v>
      </c>
      <c r="B56" s="13" t="s">
        <v>11</v>
      </c>
      <c r="C56" s="14" t="s">
        <v>222</v>
      </c>
      <c r="D56" s="15" t="s">
        <v>30</v>
      </c>
      <c r="E56" s="14"/>
      <c r="F56" s="16" t="s">
        <v>223</v>
      </c>
      <c r="G56" s="17">
        <v>1500</v>
      </c>
      <c r="H56" s="18" t="s">
        <v>224</v>
      </c>
      <c r="I56" s="17">
        <v>1500</v>
      </c>
    </row>
    <row r="57" spans="1:9" s="19" customFormat="1" ht="63" x14ac:dyDescent="0.25">
      <c r="A57" s="12" t="s">
        <v>225</v>
      </c>
      <c r="B57" s="13" t="s">
        <v>11</v>
      </c>
      <c r="C57" s="14" t="s">
        <v>226</v>
      </c>
      <c r="D57" s="15" t="s">
        <v>41</v>
      </c>
      <c r="E57" s="14"/>
      <c r="F57" s="16" t="s">
        <v>136</v>
      </c>
      <c r="G57" s="17">
        <f>3990+1160</f>
        <v>5150</v>
      </c>
      <c r="H57" s="18" t="s">
        <v>227</v>
      </c>
      <c r="I57" s="17"/>
    </row>
    <row r="58" spans="1:9" s="19" customFormat="1" ht="63" x14ac:dyDescent="0.25">
      <c r="A58" s="15" t="s">
        <v>228</v>
      </c>
      <c r="B58" s="13" t="s">
        <v>11</v>
      </c>
      <c r="C58" s="14" t="s">
        <v>229</v>
      </c>
      <c r="D58" s="15" t="s">
        <v>60</v>
      </c>
      <c r="E58" s="15" t="s">
        <v>213</v>
      </c>
      <c r="F58" s="16" t="s">
        <v>230</v>
      </c>
      <c r="G58" s="17">
        <v>1227.27</v>
      </c>
      <c r="H58" s="18" t="s">
        <v>231</v>
      </c>
      <c r="I58" s="17">
        <v>1227.27</v>
      </c>
    </row>
    <row r="59" spans="1:9" s="19" customFormat="1" ht="78.75" x14ac:dyDescent="0.25">
      <c r="A59" s="12" t="s">
        <v>232</v>
      </c>
      <c r="B59" s="13" t="s">
        <v>11</v>
      </c>
      <c r="C59" s="14" t="s">
        <v>233</v>
      </c>
      <c r="D59" s="15" t="s">
        <v>30</v>
      </c>
      <c r="E59" s="14"/>
      <c r="F59" s="16" t="s">
        <v>234</v>
      </c>
      <c r="G59" s="17">
        <f>334*2</f>
        <v>668</v>
      </c>
      <c r="H59" s="18" t="s">
        <v>235</v>
      </c>
      <c r="I59" s="17">
        <v>668</v>
      </c>
    </row>
    <row r="60" spans="1:9" s="19" customFormat="1" ht="94.5" x14ac:dyDescent="0.25">
      <c r="A60" s="12" t="s">
        <v>236</v>
      </c>
      <c r="B60" s="13" t="s">
        <v>11</v>
      </c>
      <c r="C60" s="14" t="s">
        <v>237</v>
      </c>
      <c r="D60" s="15" t="s">
        <v>30</v>
      </c>
      <c r="E60" s="14"/>
      <c r="F60" s="16" t="s">
        <v>238</v>
      </c>
      <c r="G60" s="17">
        <f>2863.64+1909.09</f>
        <v>4772.7299999999996</v>
      </c>
      <c r="H60" s="18" t="s">
        <v>239</v>
      </c>
      <c r="I60" s="17">
        <v>4772.7299999999996</v>
      </c>
    </row>
    <row r="61" spans="1:9" s="19" customFormat="1" ht="63" x14ac:dyDescent="0.25">
      <c r="A61" s="12" t="s">
        <v>240</v>
      </c>
      <c r="B61" s="13" t="s">
        <v>11</v>
      </c>
      <c r="C61" s="14" t="s">
        <v>241</v>
      </c>
      <c r="D61" s="15" t="s">
        <v>60</v>
      </c>
      <c r="E61" s="15" t="s">
        <v>242</v>
      </c>
      <c r="F61" s="16" t="s">
        <v>243</v>
      </c>
      <c r="G61" s="17">
        <f>15/1.1*15</f>
        <v>204.54545454545453</v>
      </c>
      <c r="H61" s="18" t="s">
        <v>244</v>
      </c>
      <c r="I61" s="17">
        <v>204.55</v>
      </c>
    </row>
    <row r="62" spans="1:9" s="19" customFormat="1" ht="63" x14ac:dyDescent="0.25">
      <c r="A62" s="12" t="s">
        <v>245</v>
      </c>
      <c r="B62" s="13" t="s">
        <v>11</v>
      </c>
      <c r="C62" s="14" t="s">
        <v>246</v>
      </c>
      <c r="D62" s="15" t="s">
        <v>41</v>
      </c>
      <c r="E62" s="15"/>
      <c r="F62" s="16" t="s">
        <v>247</v>
      </c>
      <c r="G62" s="17">
        <v>3100</v>
      </c>
      <c r="H62" s="18" t="s">
        <v>248</v>
      </c>
      <c r="I62" s="17">
        <v>3100</v>
      </c>
    </row>
    <row r="63" spans="1:9" s="19" customFormat="1" ht="63" x14ac:dyDescent="0.25">
      <c r="A63" s="12" t="s">
        <v>249</v>
      </c>
      <c r="B63" s="13" t="s">
        <v>11</v>
      </c>
      <c r="C63" s="14" t="s">
        <v>250</v>
      </c>
      <c r="D63" s="15" t="s">
        <v>41</v>
      </c>
      <c r="E63" s="15"/>
      <c r="F63" s="16" t="s">
        <v>251</v>
      </c>
      <c r="G63" s="21">
        <v>610.54999999999995</v>
      </c>
      <c r="H63" s="18" t="s">
        <v>248</v>
      </c>
      <c r="I63" s="17">
        <v>610.54999999999995</v>
      </c>
    </row>
    <row r="64" spans="1:9" s="19" customFormat="1" ht="63" x14ac:dyDescent="0.25">
      <c r="A64" s="12" t="s">
        <v>252</v>
      </c>
      <c r="B64" s="13" t="s">
        <v>11</v>
      </c>
      <c r="C64" s="14" t="s">
        <v>253</v>
      </c>
      <c r="D64" s="15" t="s">
        <v>41</v>
      </c>
      <c r="E64" s="15"/>
      <c r="F64" s="16" t="s">
        <v>254</v>
      </c>
      <c r="G64" s="21">
        <v>4854.8999999999996</v>
      </c>
      <c r="H64" s="18" t="s">
        <v>248</v>
      </c>
      <c r="I64" s="17">
        <v>4854.8999999999996</v>
      </c>
    </row>
    <row r="65" spans="1:9" s="19" customFormat="1" ht="63" x14ac:dyDescent="0.25">
      <c r="A65" s="12" t="s">
        <v>255</v>
      </c>
      <c r="B65" s="13" t="s">
        <v>11</v>
      </c>
      <c r="C65" s="14" t="s">
        <v>256</v>
      </c>
      <c r="D65" s="15" t="s">
        <v>30</v>
      </c>
      <c r="E65" s="15"/>
      <c r="F65" s="16" t="s">
        <v>257</v>
      </c>
      <c r="G65" s="21">
        <v>1380</v>
      </c>
      <c r="H65" s="18" t="s">
        <v>258</v>
      </c>
      <c r="I65" s="17"/>
    </row>
    <row r="66" spans="1:9" s="19" customFormat="1" ht="63" x14ac:dyDescent="0.25">
      <c r="A66" s="12" t="s">
        <v>259</v>
      </c>
      <c r="B66" s="13" t="s">
        <v>11</v>
      </c>
      <c r="C66" s="14" t="s">
        <v>260</v>
      </c>
      <c r="D66" s="15" t="s">
        <v>60</v>
      </c>
      <c r="E66" s="15"/>
      <c r="F66" s="16" t="s">
        <v>174</v>
      </c>
      <c r="G66" s="21">
        <f>932+466</f>
        <v>1398</v>
      </c>
      <c r="H66" s="18" t="s">
        <v>261</v>
      </c>
      <c r="I66" s="17">
        <v>1398</v>
      </c>
    </row>
    <row r="67" spans="1:9" s="19" customFormat="1" ht="63" x14ac:dyDescent="0.25">
      <c r="A67" s="12" t="s">
        <v>262</v>
      </c>
      <c r="B67" s="13" t="s">
        <v>11</v>
      </c>
      <c r="C67" s="14" t="s">
        <v>263</v>
      </c>
      <c r="D67" s="15" t="s">
        <v>30</v>
      </c>
      <c r="E67" s="15"/>
      <c r="F67" s="16" t="s">
        <v>243</v>
      </c>
      <c r="G67" s="21">
        <v>909.09090909090901</v>
      </c>
      <c r="H67" s="18" t="s">
        <v>264</v>
      </c>
      <c r="I67" s="17">
        <v>909.09</v>
      </c>
    </row>
    <row r="68" spans="1:9" s="19" customFormat="1" ht="63" x14ac:dyDescent="0.25">
      <c r="A68" s="12" t="s">
        <v>265</v>
      </c>
      <c r="B68" s="13" t="s">
        <v>11</v>
      </c>
      <c r="C68" s="14" t="s">
        <v>266</v>
      </c>
      <c r="D68" s="15" t="s">
        <v>30</v>
      </c>
      <c r="E68" s="15"/>
      <c r="F68" s="16" t="s">
        <v>267</v>
      </c>
      <c r="G68" s="21">
        <v>1309.090909090909</v>
      </c>
      <c r="H68" s="18" t="s">
        <v>268</v>
      </c>
      <c r="I68" s="17">
        <v>1309.0899999999999</v>
      </c>
    </row>
    <row r="69" spans="1:9" s="19" customFormat="1" ht="63" x14ac:dyDescent="0.25">
      <c r="A69" s="12" t="s">
        <v>269</v>
      </c>
      <c r="B69" s="13" t="s">
        <v>11</v>
      </c>
      <c r="C69" s="14" t="s">
        <v>270</v>
      </c>
      <c r="D69" s="15" t="s">
        <v>30</v>
      </c>
      <c r="E69" s="15"/>
      <c r="F69" s="16" t="s">
        <v>271</v>
      </c>
      <c r="G69" s="21">
        <v>318.18</v>
      </c>
      <c r="H69" s="18" t="s">
        <v>272</v>
      </c>
      <c r="I69" s="17">
        <v>318.18</v>
      </c>
    </row>
    <row r="70" spans="1:9" s="19" customFormat="1" ht="63" x14ac:dyDescent="0.25">
      <c r="A70" s="12" t="s">
        <v>273</v>
      </c>
      <c r="B70" s="13" t="s">
        <v>11</v>
      </c>
      <c r="C70" s="14" t="s">
        <v>274</v>
      </c>
      <c r="D70" s="15" t="s">
        <v>30</v>
      </c>
      <c r="E70" s="15"/>
      <c r="F70" s="16" t="s">
        <v>275</v>
      </c>
      <c r="G70" s="21">
        <f>29.7/1.1*71</f>
        <v>1916.9999999999998</v>
      </c>
      <c r="H70" s="18" t="s">
        <v>276</v>
      </c>
      <c r="I70" s="17">
        <v>1917</v>
      </c>
    </row>
    <row r="71" spans="1:9" s="19" customFormat="1" ht="63" x14ac:dyDescent="0.25">
      <c r="A71" s="12" t="s">
        <v>277</v>
      </c>
      <c r="B71" s="13" t="s">
        <v>11</v>
      </c>
      <c r="C71" s="14" t="s">
        <v>278</v>
      </c>
      <c r="D71" s="15" t="s">
        <v>30</v>
      </c>
      <c r="E71" s="15"/>
      <c r="F71" s="16" t="s">
        <v>279</v>
      </c>
      <c r="G71" s="17">
        <f>30/1.1*71</f>
        <v>1936.3636363636363</v>
      </c>
      <c r="H71" s="18" t="s">
        <v>276</v>
      </c>
      <c r="I71" s="17">
        <v>1936.36</v>
      </c>
    </row>
    <row r="72" spans="1:9" s="19" customFormat="1" ht="63" x14ac:dyDescent="0.25">
      <c r="A72" s="12" t="s">
        <v>280</v>
      </c>
      <c r="B72" s="13" t="s">
        <v>11</v>
      </c>
      <c r="C72" s="14" t="s">
        <v>281</v>
      </c>
      <c r="D72" s="15" t="s">
        <v>30</v>
      </c>
      <c r="E72" s="15"/>
      <c r="F72" s="16" t="s">
        <v>282</v>
      </c>
      <c r="G72" s="17">
        <f>30/1.1*71</f>
        <v>1936.3636363636363</v>
      </c>
      <c r="H72" s="18" t="s">
        <v>276</v>
      </c>
      <c r="I72" s="17">
        <v>1936.36</v>
      </c>
    </row>
    <row r="73" spans="1:9" s="19" customFormat="1" ht="63" x14ac:dyDescent="0.25">
      <c r="A73" s="12" t="s">
        <v>283</v>
      </c>
      <c r="B73" s="13" t="s">
        <v>11</v>
      </c>
      <c r="C73" s="14" t="s">
        <v>284</v>
      </c>
      <c r="D73" s="15" t="s">
        <v>41</v>
      </c>
      <c r="E73" s="14"/>
      <c r="F73" s="16" t="s">
        <v>285</v>
      </c>
      <c r="G73" s="17">
        <v>11150</v>
      </c>
      <c r="H73" s="18">
        <v>43266</v>
      </c>
      <c r="I73" s="17">
        <v>11150</v>
      </c>
    </row>
    <row r="74" spans="1:9" s="19" customFormat="1" ht="63" x14ac:dyDescent="0.25">
      <c r="A74" s="12" t="s">
        <v>286</v>
      </c>
      <c r="B74" s="13" t="s">
        <v>11</v>
      </c>
      <c r="C74" s="14" t="s">
        <v>287</v>
      </c>
      <c r="D74" s="15" t="s">
        <v>30</v>
      </c>
      <c r="E74" s="15"/>
      <c r="F74" s="16" t="s">
        <v>288</v>
      </c>
      <c r="G74" s="17">
        <v>763.63636363636363</v>
      </c>
      <c r="H74" s="18" t="s">
        <v>289</v>
      </c>
      <c r="I74" s="17">
        <v>763.64</v>
      </c>
    </row>
    <row r="75" spans="1:9" s="19" customFormat="1" ht="63" x14ac:dyDescent="0.25">
      <c r="A75" s="12" t="s">
        <v>290</v>
      </c>
      <c r="B75" s="13" t="s">
        <v>11</v>
      </c>
      <c r="C75" s="14" t="s">
        <v>291</v>
      </c>
      <c r="D75" s="15" t="s">
        <v>30</v>
      </c>
      <c r="E75" s="15"/>
      <c r="F75" s="16" t="s">
        <v>198</v>
      </c>
      <c r="G75" s="21">
        <v>637.89</v>
      </c>
      <c r="H75" s="18" t="s">
        <v>292</v>
      </c>
      <c r="I75" s="17">
        <v>637.89</v>
      </c>
    </row>
    <row r="76" spans="1:9" s="19" customFormat="1" ht="63" x14ac:dyDescent="0.25">
      <c r="A76" s="12" t="s">
        <v>293</v>
      </c>
      <c r="B76" s="13" t="s">
        <v>11</v>
      </c>
      <c r="C76" s="14" t="s">
        <v>294</v>
      </c>
      <c r="D76" s="15" t="s">
        <v>30</v>
      </c>
      <c r="E76" s="15"/>
      <c r="F76" s="16" t="s">
        <v>254</v>
      </c>
      <c r="G76" s="17">
        <v>4961.09</v>
      </c>
      <c r="H76" s="18" t="s">
        <v>295</v>
      </c>
      <c r="I76" s="17">
        <v>4961.09</v>
      </c>
    </row>
    <row r="77" spans="1:9" s="19" customFormat="1" ht="78.75" x14ac:dyDescent="0.25">
      <c r="A77" s="12" t="s">
        <v>296</v>
      </c>
      <c r="B77" s="13" t="s">
        <v>11</v>
      </c>
      <c r="C77" s="14" t="s">
        <v>297</v>
      </c>
      <c r="D77" s="15" t="s">
        <v>298</v>
      </c>
      <c r="E77" s="15"/>
      <c r="F77" s="16" t="s">
        <v>299</v>
      </c>
      <c r="G77" s="17">
        <f>110*3</f>
        <v>330</v>
      </c>
      <c r="H77" s="18" t="s">
        <v>300</v>
      </c>
      <c r="I77" s="17">
        <v>330</v>
      </c>
    </row>
    <row r="78" spans="1:9" s="19" customFormat="1" ht="78.75" x14ac:dyDescent="0.25">
      <c r="A78" s="15" t="s">
        <v>301</v>
      </c>
      <c r="B78" s="13" t="s">
        <v>11</v>
      </c>
      <c r="C78" s="14" t="s">
        <v>302</v>
      </c>
      <c r="D78" s="15" t="s">
        <v>298</v>
      </c>
      <c r="E78" s="15"/>
      <c r="F78" s="16" t="s">
        <v>303</v>
      </c>
      <c r="G78" s="17">
        <f>30*265</f>
        <v>7950</v>
      </c>
      <c r="H78" s="18" t="s">
        <v>304</v>
      </c>
      <c r="I78" s="17">
        <v>7950</v>
      </c>
    </row>
    <row r="79" spans="1:9" s="19" customFormat="1" ht="78.75" x14ac:dyDescent="0.25">
      <c r="A79" s="12" t="s">
        <v>305</v>
      </c>
      <c r="B79" s="13" t="s">
        <v>11</v>
      </c>
      <c r="C79" s="14" t="s">
        <v>306</v>
      </c>
      <c r="D79" s="15" t="s">
        <v>30</v>
      </c>
      <c r="E79" s="15"/>
      <c r="F79" s="16" t="s">
        <v>307</v>
      </c>
      <c r="G79" s="17">
        <v>2000</v>
      </c>
      <c r="H79" s="18" t="s">
        <v>308</v>
      </c>
      <c r="I79" s="17">
        <v>2000</v>
      </c>
    </row>
    <row r="80" spans="1:9" s="19" customFormat="1" ht="78.75" x14ac:dyDescent="0.25">
      <c r="A80" s="12" t="s">
        <v>309</v>
      </c>
      <c r="B80" s="13" t="s">
        <v>11</v>
      </c>
      <c r="C80" s="14" t="s">
        <v>310</v>
      </c>
      <c r="D80" s="15" t="s">
        <v>60</v>
      </c>
      <c r="E80" s="15"/>
      <c r="F80" s="16" t="s">
        <v>311</v>
      </c>
      <c r="G80" s="17">
        <f>20/1.1*50</f>
        <v>909.09090909090901</v>
      </c>
      <c r="H80" s="18" t="s">
        <v>312</v>
      </c>
      <c r="I80" s="17">
        <v>909.09</v>
      </c>
    </row>
    <row r="81" spans="1:9" s="19" customFormat="1" ht="63" x14ac:dyDescent="0.25">
      <c r="A81" s="12" t="s">
        <v>313</v>
      </c>
      <c r="B81" s="13" t="s">
        <v>11</v>
      </c>
      <c r="C81" s="14" t="s">
        <v>314</v>
      </c>
      <c r="D81" s="15" t="s">
        <v>60</v>
      </c>
      <c r="E81" s="15" t="s">
        <v>315</v>
      </c>
      <c r="F81" s="25" t="s">
        <v>316</v>
      </c>
      <c r="G81" s="25"/>
      <c r="H81" s="25"/>
      <c r="I81" s="25"/>
    </row>
    <row r="82" spans="1:9" s="19" customFormat="1" ht="63" x14ac:dyDescent="0.25">
      <c r="A82" s="12" t="s">
        <v>313</v>
      </c>
      <c r="B82" s="13" t="s">
        <v>11</v>
      </c>
      <c r="C82" s="14" t="s">
        <v>314</v>
      </c>
      <c r="D82" s="15" t="s">
        <v>60</v>
      </c>
      <c r="E82" s="15" t="s">
        <v>317</v>
      </c>
      <c r="F82" s="16" t="s">
        <v>42</v>
      </c>
      <c r="G82" s="17">
        <v>5530.6</v>
      </c>
      <c r="H82" s="18" t="s">
        <v>318</v>
      </c>
      <c r="I82" s="17">
        <v>5530.6</v>
      </c>
    </row>
    <row r="83" spans="1:9" s="19" customFormat="1" ht="47.25" x14ac:dyDescent="0.25">
      <c r="A83" s="12" t="s">
        <v>319</v>
      </c>
      <c r="B83" s="13" t="s">
        <v>11</v>
      </c>
      <c r="C83" s="14" t="s">
        <v>320</v>
      </c>
      <c r="D83" s="15" t="s">
        <v>321</v>
      </c>
      <c r="E83" s="15"/>
      <c r="F83" s="16" t="s">
        <v>322</v>
      </c>
      <c r="G83" s="26">
        <v>674395.44</v>
      </c>
      <c r="H83" s="18">
        <v>43300</v>
      </c>
      <c r="I83" s="17"/>
    </row>
    <row r="84" spans="1:9" s="19" customFormat="1" ht="94.5" x14ac:dyDescent="0.25">
      <c r="A84" s="12" t="s">
        <v>323</v>
      </c>
      <c r="B84" s="13" t="s">
        <v>11</v>
      </c>
      <c r="C84" s="14" t="s">
        <v>324</v>
      </c>
      <c r="D84" s="15" t="s">
        <v>325</v>
      </c>
      <c r="E84" s="15"/>
      <c r="F84" s="16" t="s">
        <v>52</v>
      </c>
      <c r="G84" s="17">
        <f>200*12.5</f>
        <v>2500</v>
      </c>
      <c r="H84" s="18" t="s">
        <v>326</v>
      </c>
      <c r="I84" s="17">
        <v>850</v>
      </c>
    </row>
    <row r="85" spans="1:9" s="19" customFormat="1" ht="63" x14ac:dyDescent="0.25">
      <c r="A85" s="12" t="s">
        <v>327</v>
      </c>
      <c r="B85" s="13" t="s">
        <v>11</v>
      </c>
      <c r="C85" s="14" t="s">
        <v>328</v>
      </c>
      <c r="D85" s="15" t="s">
        <v>41</v>
      </c>
      <c r="E85" s="15"/>
      <c r="F85" s="16" t="s">
        <v>132</v>
      </c>
      <c r="G85" s="17">
        <f>2270+45.7</f>
        <v>2315.6999999999998</v>
      </c>
      <c r="H85" s="18" t="s">
        <v>329</v>
      </c>
      <c r="I85" s="17">
        <v>2315.6999999999998</v>
      </c>
    </row>
    <row r="86" spans="1:9" s="19" customFormat="1" ht="94.5" x14ac:dyDescent="0.25">
      <c r="A86" s="12" t="s">
        <v>330</v>
      </c>
      <c r="B86" s="13" t="s">
        <v>11</v>
      </c>
      <c r="C86" s="14" t="s">
        <v>331</v>
      </c>
      <c r="D86" s="15" t="s">
        <v>30</v>
      </c>
      <c r="E86" s="15"/>
      <c r="F86" s="16" t="s">
        <v>332</v>
      </c>
      <c r="G86" s="27">
        <v>4250</v>
      </c>
      <c r="H86" s="18">
        <v>43312</v>
      </c>
      <c r="I86" s="17"/>
    </row>
    <row r="87" spans="1:9" s="19" customFormat="1" ht="31.5" x14ac:dyDescent="0.25">
      <c r="A87" s="12" t="s">
        <v>333</v>
      </c>
      <c r="B87" s="13" t="s">
        <v>11</v>
      </c>
      <c r="C87" s="14" t="s">
        <v>334</v>
      </c>
      <c r="D87" s="15"/>
      <c r="E87" s="15"/>
      <c r="F87" s="16"/>
      <c r="G87" s="17">
        <v>290</v>
      </c>
      <c r="H87" s="18">
        <v>43228</v>
      </c>
      <c r="I87" s="17"/>
    </row>
    <row r="88" spans="1:9" s="19" customFormat="1" ht="63" x14ac:dyDescent="0.25">
      <c r="A88" s="12" t="s">
        <v>335</v>
      </c>
      <c r="B88" s="13" t="s">
        <v>11</v>
      </c>
      <c r="C88" s="14" t="s">
        <v>336</v>
      </c>
      <c r="D88" s="15" t="s">
        <v>41</v>
      </c>
      <c r="E88" s="15"/>
      <c r="F88" s="16" t="s">
        <v>337</v>
      </c>
      <c r="G88" s="17"/>
      <c r="H88" s="18"/>
      <c r="I88" s="17"/>
    </row>
    <row r="89" spans="1:9" s="19" customFormat="1" ht="63" x14ac:dyDescent="0.25">
      <c r="A89" s="12" t="s">
        <v>338</v>
      </c>
      <c r="B89" s="13" t="s">
        <v>11</v>
      </c>
      <c r="C89" s="14" t="s">
        <v>339</v>
      </c>
      <c r="D89" s="15" t="s">
        <v>30</v>
      </c>
      <c r="E89" s="15"/>
      <c r="F89" s="16" t="s">
        <v>340</v>
      </c>
      <c r="G89" s="17">
        <v>1800</v>
      </c>
      <c r="H89" s="18">
        <v>43313</v>
      </c>
      <c r="I89" s="17"/>
    </row>
    <row r="90" spans="1:9" s="19" customFormat="1" ht="78.75" x14ac:dyDescent="0.25">
      <c r="A90" s="12" t="s">
        <v>341</v>
      </c>
      <c r="B90" s="13" t="s">
        <v>11</v>
      </c>
      <c r="C90" s="14" t="s">
        <v>342</v>
      </c>
      <c r="D90" s="15" t="s">
        <v>343</v>
      </c>
      <c r="E90" s="15"/>
      <c r="F90" s="16" t="s">
        <v>344</v>
      </c>
      <c r="G90" s="17">
        <v>4400</v>
      </c>
      <c r="H90" s="18">
        <v>43314</v>
      </c>
      <c r="I90" s="17"/>
    </row>
    <row r="91" spans="1:9" s="19" customFormat="1" ht="63" x14ac:dyDescent="0.25">
      <c r="A91" s="15" t="s">
        <v>345</v>
      </c>
      <c r="B91" s="13" t="s">
        <v>11</v>
      </c>
      <c r="C91" s="14" t="s">
        <v>346</v>
      </c>
      <c r="D91" s="15" t="s">
        <v>60</v>
      </c>
      <c r="E91" s="15" t="s">
        <v>213</v>
      </c>
      <c r="F91" s="16" t="s">
        <v>347</v>
      </c>
      <c r="G91" s="17">
        <f>248.96+37.34</f>
        <v>286.3</v>
      </c>
      <c r="H91" s="18" t="s">
        <v>348</v>
      </c>
      <c r="I91" s="17">
        <v>286.3</v>
      </c>
    </row>
    <row r="92" spans="1:9" s="19" customFormat="1" ht="63" x14ac:dyDescent="0.25">
      <c r="A92" s="12" t="s">
        <v>349</v>
      </c>
      <c r="B92" s="13" t="s">
        <v>11</v>
      </c>
      <c r="C92" s="14" t="s">
        <v>350</v>
      </c>
      <c r="D92" s="15" t="s">
        <v>60</v>
      </c>
      <c r="E92" s="15"/>
      <c r="F92" s="16" t="s">
        <v>351</v>
      </c>
      <c r="G92" s="17">
        <f>(15*29)+(29*29)</f>
        <v>1276</v>
      </c>
      <c r="H92" s="18" t="s">
        <v>352</v>
      </c>
      <c r="I92" s="17">
        <v>1276</v>
      </c>
    </row>
    <row r="93" spans="1:9" s="19" customFormat="1" ht="63" x14ac:dyDescent="0.25">
      <c r="A93" s="12" t="s">
        <v>353</v>
      </c>
      <c r="B93" s="13" t="s">
        <v>11</v>
      </c>
      <c r="C93" s="14" t="s">
        <v>354</v>
      </c>
      <c r="D93" s="15" t="s">
        <v>60</v>
      </c>
      <c r="E93" s="15"/>
      <c r="F93" s="16" t="s">
        <v>355</v>
      </c>
      <c r="G93" s="17">
        <f>20*29</f>
        <v>580</v>
      </c>
      <c r="H93" s="18" t="s">
        <v>356</v>
      </c>
      <c r="I93" s="17">
        <v>580</v>
      </c>
    </row>
    <row r="94" spans="1:9" s="19" customFormat="1" ht="63" x14ac:dyDescent="0.25">
      <c r="A94" s="15" t="s">
        <v>357</v>
      </c>
      <c r="B94" s="13" t="s">
        <v>11</v>
      </c>
      <c r="C94" s="14" t="s">
        <v>358</v>
      </c>
      <c r="D94" s="15" t="s">
        <v>60</v>
      </c>
      <c r="E94" s="15" t="s">
        <v>213</v>
      </c>
      <c r="F94" s="16" t="s">
        <v>359</v>
      </c>
      <c r="G94" s="17" t="e">
        <f>#REF!/1.1</f>
        <v>#REF!</v>
      </c>
      <c r="H94" s="18" t="s">
        <v>360</v>
      </c>
      <c r="I94" s="17">
        <v>772.73</v>
      </c>
    </row>
    <row r="95" spans="1:9" s="19" customFormat="1" ht="63" x14ac:dyDescent="0.25">
      <c r="A95" s="12" t="s">
        <v>361</v>
      </c>
      <c r="B95" s="13" t="s">
        <v>11</v>
      </c>
      <c r="C95" s="14" t="s">
        <v>362</v>
      </c>
      <c r="D95" s="15" t="s">
        <v>65</v>
      </c>
      <c r="E95" s="15"/>
      <c r="F95" s="16" t="s">
        <v>363</v>
      </c>
      <c r="G95" s="17">
        <v>700</v>
      </c>
      <c r="H95" s="18" t="s">
        <v>364</v>
      </c>
      <c r="I95" s="17">
        <v>700</v>
      </c>
    </row>
    <row r="96" spans="1:9" s="19" customFormat="1" ht="63" x14ac:dyDescent="0.25">
      <c r="A96" s="12" t="s">
        <v>365</v>
      </c>
      <c r="B96" s="13" t="s">
        <v>11</v>
      </c>
      <c r="C96" s="14" t="s">
        <v>366</v>
      </c>
      <c r="D96" s="15" t="s">
        <v>30</v>
      </c>
      <c r="E96" s="15"/>
      <c r="F96" s="16" t="s">
        <v>367</v>
      </c>
      <c r="G96" s="17">
        <v>80</v>
      </c>
      <c r="H96" s="18" t="s">
        <v>368</v>
      </c>
      <c r="I96" s="17">
        <v>80</v>
      </c>
    </row>
    <row r="97" spans="1:9" s="19" customFormat="1" ht="63" x14ac:dyDescent="0.25">
      <c r="A97" s="12" t="s">
        <v>369</v>
      </c>
      <c r="B97" s="13" t="s">
        <v>11</v>
      </c>
      <c r="C97" s="14" t="s">
        <v>370</v>
      </c>
      <c r="D97" s="15" t="s">
        <v>30</v>
      </c>
      <c r="E97" s="15"/>
      <c r="F97" s="16" t="s">
        <v>371</v>
      </c>
      <c r="G97" s="17">
        <v>530</v>
      </c>
      <c r="H97" s="18" t="s">
        <v>368</v>
      </c>
      <c r="I97" s="17">
        <v>530</v>
      </c>
    </row>
    <row r="98" spans="1:9" s="19" customFormat="1" ht="63" x14ac:dyDescent="0.25">
      <c r="A98" s="15" t="s">
        <v>372</v>
      </c>
      <c r="B98" s="13" t="s">
        <v>11</v>
      </c>
      <c r="C98" s="14" t="s">
        <v>373</v>
      </c>
      <c r="D98" s="15" t="s">
        <v>30</v>
      </c>
      <c r="E98" s="15"/>
      <c r="F98" s="28" t="s">
        <v>374</v>
      </c>
      <c r="G98" s="17">
        <v>464</v>
      </c>
      <c r="H98" s="18" t="s">
        <v>368</v>
      </c>
      <c r="I98" s="17">
        <v>464</v>
      </c>
    </row>
    <row r="99" spans="1:9" s="19" customFormat="1" ht="63" x14ac:dyDescent="0.25">
      <c r="A99" s="12" t="s">
        <v>375</v>
      </c>
      <c r="B99" s="13" t="s">
        <v>11</v>
      </c>
      <c r="C99" s="14" t="s">
        <v>376</v>
      </c>
      <c r="D99" s="15" t="s">
        <v>30</v>
      </c>
      <c r="E99" s="15"/>
      <c r="F99" s="16" t="s">
        <v>377</v>
      </c>
      <c r="G99" s="17">
        <v>710</v>
      </c>
      <c r="H99" s="18" t="s">
        <v>378</v>
      </c>
      <c r="I99" s="17">
        <v>710</v>
      </c>
    </row>
    <row r="100" spans="1:9" s="19" customFormat="1" ht="63" x14ac:dyDescent="0.25">
      <c r="A100" s="12" t="s">
        <v>379</v>
      </c>
      <c r="B100" s="13" t="s">
        <v>11</v>
      </c>
      <c r="C100" s="14" t="s">
        <v>380</v>
      </c>
      <c r="D100" s="15" t="s">
        <v>30</v>
      </c>
      <c r="E100" s="15"/>
      <c r="F100" s="16" t="s">
        <v>381</v>
      </c>
      <c r="G100" s="29">
        <v>740</v>
      </c>
      <c r="H100" s="18" t="s">
        <v>378</v>
      </c>
      <c r="I100" s="17">
        <v>740</v>
      </c>
    </row>
    <row r="101" spans="1:9" s="19" customFormat="1" ht="63" x14ac:dyDescent="0.25">
      <c r="A101" s="12" t="s">
        <v>382</v>
      </c>
      <c r="B101" s="13" t="s">
        <v>11</v>
      </c>
      <c r="C101" s="14" t="s">
        <v>383</v>
      </c>
      <c r="D101" s="15" t="s">
        <v>30</v>
      </c>
      <c r="E101" s="15"/>
      <c r="F101" s="16" t="s">
        <v>384</v>
      </c>
      <c r="G101" s="17">
        <v>1500</v>
      </c>
      <c r="H101" s="18" t="s">
        <v>385</v>
      </c>
      <c r="I101" s="17"/>
    </row>
    <row r="102" spans="1:9" s="19" customFormat="1" ht="63" x14ac:dyDescent="0.25">
      <c r="A102" s="12" t="s">
        <v>386</v>
      </c>
      <c r="B102" s="13" t="s">
        <v>11</v>
      </c>
      <c r="C102" s="14" t="s">
        <v>387</v>
      </c>
      <c r="D102" s="15" t="s">
        <v>30</v>
      </c>
      <c r="E102" s="15"/>
      <c r="F102" s="16" t="s">
        <v>120</v>
      </c>
      <c r="G102" s="17">
        <v>90</v>
      </c>
      <c r="H102" s="18"/>
      <c r="I102" s="17"/>
    </row>
    <row r="103" spans="1:9" s="19" customFormat="1" ht="63" x14ac:dyDescent="0.25">
      <c r="A103" s="12"/>
      <c r="B103" s="13" t="s">
        <v>11</v>
      </c>
      <c r="C103" s="14" t="s">
        <v>388</v>
      </c>
      <c r="D103" s="15" t="s">
        <v>30</v>
      </c>
      <c r="E103" s="15"/>
      <c r="F103" s="16" t="s">
        <v>337</v>
      </c>
      <c r="G103" s="17"/>
      <c r="H103" s="18"/>
      <c r="I103" s="17"/>
    </row>
    <row r="104" spans="1:9" s="19" customFormat="1" ht="47.25" x14ac:dyDescent="0.25">
      <c r="A104" s="12" t="s">
        <v>389</v>
      </c>
      <c r="B104" s="13" t="s">
        <v>11</v>
      </c>
      <c r="C104" s="14" t="s">
        <v>390</v>
      </c>
      <c r="D104" s="15"/>
      <c r="E104" s="15"/>
      <c r="F104" s="16" t="s">
        <v>391</v>
      </c>
      <c r="G104" s="17">
        <v>38360</v>
      </c>
      <c r="H104" s="18"/>
      <c r="I104" s="17"/>
    </row>
    <row r="105" spans="1:9" s="19" customFormat="1" ht="63" x14ac:dyDescent="0.25">
      <c r="A105" s="12" t="s">
        <v>392</v>
      </c>
      <c r="B105" s="13" t="s">
        <v>11</v>
      </c>
      <c r="C105" s="14" t="s">
        <v>393</v>
      </c>
      <c r="D105" s="15" t="s">
        <v>30</v>
      </c>
      <c r="E105" s="15"/>
      <c r="F105" s="16" t="s">
        <v>243</v>
      </c>
      <c r="G105" s="17">
        <v>1240.9090909090908</v>
      </c>
      <c r="H105" s="18" t="s">
        <v>394</v>
      </c>
      <c r="I105" s="17">
        <v>1240.9100000000001</v>
      </c>
    </row>
    <row r="106" spans="1:9" s="19" customFormat="1" ht="63" x14ac:dyDescent="0.25">
      <c r="A106" s="12" t="s">
        <v>395</v>
      </c>
      <c r="B106" s="13" t="s">
        <v>11</v>
      </c>
      <c r="C106" s="14" t="s">
        <v>396</v>
      </c>
      <c r="D106" s="15" t="s">
        <v>41</v>
      </c>
      <c r="E106" s="15"/>
      <c r="F106" s="16" t="s">
        <v>397</v>
      </c>
      <c r="G106" s="17">
        <v>1090</v>
      </c>
      <c r="H106" s="18">
        <v>43411</v>
      </c>
      <c r="I106" s="17"/>
    </row>
    <row r="107" spans="1:9" s="19" customFormat="1" ht="63" x14ac:dyDescent="0.25">
      <c r="A107" s="15" t="s">
        <v>398</v>
      </c>
      <c r="B107" s="13" t="s">
        <v>11</v>
      </c>
      <c r="C107" s="14" t="s">
        <v>399</v>
      </c>
      <c r="D107" s="15" t="s">
        <v>60</v>
      </c>
      <c r="E107" s="15"/>
      <c r="F107" s="16"/>
      <c r="G107" s="17">
        <v>38560</v>
      </c>
      <c r="H107" s="18"/>
      <c r="I107" s="17"/>
    </row>
    <row r="108" spans="1:9" s="19" customFormat="1" ht="63" x14ac:dyDescent="0.25">
      <c r="A108" s="12" t="s">
        <v>400</v>
      </c>
      <c r="B108" s="13" t="s">
        <v>11</v>
      </c>
      <c r="C108" s="14" t="s">
        <v>401</v>
      </c>
      <c r="D108" s="15" t="s">
        <v>30</v>
      </c>
      <c r="E108" s="15"/>
      <c r="F108" s="16" t="s">
        <v>174</v>
      </c>
      <c r="G108" s="17">
        <v>450</v>
      </c>
      <c r="H108" s="18" t="s">
        <v>402</v>
      </c>
      <c r="I108" s="17">
        <v>450</v>
      </c>
    </row>
    <row r="109" spans="1:9" s="19" customFormat="1" ht="63" x14ac:dyDescent="0.25">
      <c r="A109" s="12" t="s">
        <v>403</v>
      </c>
      <c r="B109" s="13" t="s">
        <v>11</v>
      </c>
      <c r="C109" s="14" t="s">
        <v>404</v>
      </c>
      <c r="D109" s="15" t="s">
        <v>30</v>
      </c>
      <c r="E109" s="15"/>
      <c r="F109" s="16" t="s">
        <v>405</v>
      </c>
      <c r="G109" s="17">
        <v>750</v>
      </c>
      <c r="H109" s="18">
        <v>43388</v>
      </c>
      <c r="I109" s="17"/>
    </row>
    <row r="110" spans="1:9" s="19" customFormat="1" ht="63" x14ac:dyDescent="0.25">
      <c r="A110" s="12" t="s">
        <v>406</v>
      </c>
      <c r="B110" s="13" t="s">
        <v>11</v>
      </c>
      <c r="C110" s="14" t="s">
        <v>407</v>
      </c>
      <c r="D110" s="15" t="s">
        <v>30</v>
      </c>
      <c r="E110" s="15"/>
      <c r="F110" s="16" t="s">
        <v>408</v>
      </c>
      <c r="G110" s="17">
        <v>1760</v>
      </c>
      <c r="H110" s="18">
        <v>43413</v>
      </c>
      <c r="I110" s="17"/>
    </row>
    <row r="111" spans="1:9" s="19" customFormat="1" ht="63" x14ac:dyDescent="0.25">
      <c r="A111" s="12" t="s">
        <v>409</v>
      </c>
      <c r="B111" s="13" t="s">
        <v>11</v>
      </c>
      <c r="C111" s="14" t="s">
        <v>410</v>
      </c>
      <c r="D111" s="15" t="s">
        <v>41</v>
      </c>
      <c r="E111" s="15"/>
      <c r="F111" s="16" t="s">
        <v>411</v>
      </c>
      <c r="G111" s="17">
        <v>273.75</v>
      </c>
      <c r="H111" s="18">
        <v>43388</v>
      </c>
      <c r="I111" s="17"/>
    </row>
    <row r="112" spans="1:9" s="19" customFormat="1" ht="63" x14ac:dyDescent="0.25">
      <c r="A112" s="15" t="s">
        <v>412</v>
      </c>
      <c r="B112" s="13" t="s">
        <v>11</v>
      </c>
      <c r="C112" s="14" t="s">
        <v>413</v>
      </c>
      <c r="D112" s="15" t="s">
        <v>30</v>
      </c>
      <c r="E112" s="15"/>
      <c r="F112" s="16" t="s">
        <v>414</v>
      </c>
      <c r="G112" s="17">
        <v>90</v>
      </c>
      <c r="H112" s="18">
        <v>43388</v>
      </c>
      <c r="I112" s="17"/>
    </row>
    <row r="113" spans="1:9" s="19" customFormat="1" ht="63" x14ac:dyDescent="0.25">
      <c r="A113" s="12" t="s">
        <v>415</v>
      </c>
      <c r="B113" s="13" t="s">
        <v>11</v>
      </c>
      <c r="C113" s="14" t="s">
        <v>416</v>
      </c>
      <c r="D113" s="15" t="s">
        <v>30</v>
      </c>
      <c r="E113" s="15"/>
      <c r="F113" s="16" t="s">
        <v>417</v>
      </c>
      <c r="G113" s="17">
        <v>750</v>
      </c>
      <c r="H113" s="18"/>
      <c r="I113" s="17"/>
    </row>
    <row r="114" spans="1:9" s="19" customFormat="1" ht="63" x14ac:dyDescent="0.25">
      <c r="A114" s="12" t="s">
        <v>418</v>
      </c>
      <c r="B114" s="13" t="s">
        <v>11</v>
      </c>
      <c r="C114" s="14" t="s">
        <v>419</v>
      </c>
      <c r="D114" s="15" t="s">
        <v>30</v>
      </c>
      <c r="E114" s="15"/>
      <c r="F114" s="16" t="s">
        <v>417</v>
      </c>
      <c r="G114" s="17">
        <v>120</v>
      </c>
      <c r="H114" s="18">
        <v>43396</v>
      </c>
      <c r="I114" s="17"/>
    </row>
    <row r="115" spans="1:9" s="19" customFormat="1" ht="63" x14ac:dyDescent="0.25">
      <c r="A115" s="12" t="s">
        <v>420</v>
      </c>
      <c r="B115" s="13" t="s">
        <v>11</v>
      </c>
      <c r="C115" s="14" t="s">
        <v>421</v>
      </c>
      <c r="D115" s="15" t="s">
        <v>30</v>
      </c>
      <c r="E115" s="15"/>
      <c r="F115" s="16" t="s">
        <v>422</v>
      </c>
      <c r="G115" s="17">
        <v>67</v>
      </c>
      <c r="H115" s="18">
        <v>43413</v>
      </c>
      <c r="I115" s="17"/>
    </row>
    <row r="116" spans="1:9" s="19" customFormat="1" ht="63" x14ac:dyDescent="0.25">
      <c r="A116" s="12" t="s">
        <v>423</v>
      </c>
      <c r="B116" s="13" t="s">
        <v>11</v>
      </c>
      <c r="C116" s="14" t="s">
        <v>424</v>
      </c>
      <c r="D116" s="15" t="s">
        <v>30</v>
      </c>
      <c r="E116" s="15"/>
      <c r="F116" s="16" t="s">
        <v>425</v>
      </c>
      <c r="G116" s="17">
        <v>500</v>
      </c>
      <c r="H116" s="18">
        <v>43410</v>
      </c>
      <c r="I116" s="17"/>
    </row>
    <row r="117" spans="1:9" s="19" customFormat="1" ht="63" x14ac:dyDescent="0.25">
      <c r="A117" s="12" t="s">
        <v>426</v>
      </c>
      <c r="B117" s="13" t="s">
        <v>11</v>
      </c>
      <c r="C117" s="14" t="s">
        <v>427</v>
      </c>
      <c r="D117" s="15" t="s">
        <v>30</v>
      </c>
      <c r="E117" s="15"/>
      <c r="F117" s="16" t="s">
        <v>428</v>
      </c>
      <c r="G117" s="17">
        <v>1418.54</v>
      </c>
      <c r="H117" s="18"/>
      <c r="I117" s="17"/>
    </row>
    <row r="118" spans="1:9" s="19" customFormat="1" ht="63" x14ac:dyDescent="0.25">
      <c r="A118" s="15" t="s">
        <v>429</v>
      </c>
      <c r="B118" s="13" t="s">
        <v>11</v>
      </c>
      <c r="C118" s="14" t="s">
        <v>430</v>
      </c>
      <c r="D118" s="15" t="s">
        <v>30</v>
      </c>
      <c r="E118" s="15"/>
      <c r="F118" s="16" t="s">
        <v>431</v>
      </c>
      <c r="G118" s="17">
        <v>2300</v>
      </c>
      <c r="H118" s="18">
        <v>43397</v>
      </c>
      <c r="I118" s="17"/>
    </row>
    <row r="119" spans="1:9" s="19" customFormat="1" ht="63" x14ac:dyDescent="0.25">
      <c r="A119" s="15" t="s">
        <v>432</v>
      </c>
      <c r="B119" s="13" t="s">
        <v>11</v>
      </c>
      <c r="C119" s="14" t="s">
        <v>433</v>
      </c>
      <c r="D119" s="15" t="s">
        <v>30</v>
      </c>
      <c r="E119" s="15"/>
      <c r="F119" s="16" t="s">
        <v>431</v>
      </c>
      <c r="G119" s="17">
        <v>300</v>
      </c>
      <c r="H119" s="18">
        <v>43396</v>
      </c>
      <c r="I119" s="17"/>
    </row>
    <row r="120" spans="1:9" s="19" customFormat="1" ht="63" x14ac:dyDescent="0.25">
      <c r="A120" s="15" t="s">
        <v>434</v>
      </c>
      <c r="B120" s="13" t="s">
        <v>11</v>
      </c>
      <c r="C120" s="14" t="s">
        <v>435</v>
      </c>
      <c r="D120" s="15" t="s">
        <v>30</v>
      </c>
      <c r="E120" s="15"/>
      <c r="F120" s="16" t="s">
        <v>431</v>
      </c>
      <c r="G120" s="17">
        <v>1800</v>
      </c>
      <c r="H120" s="18">
        <v>43396</v>
      </c>
      <c r="I120" s="17"/>
    </row>
    <row r="121" spans="1:9" s="19" customFormat="1" ht="63" x14ac:dyDescent="0.25">
      <c r="A121" s="12" t="s">
        <v>436</v>
      </c>
      <c r="B121" s="13" t="s">
        <v>11</v>
      </c>
      <c r="C121" s="14" t="s">
        <v>437</v>
      </c>
      <c r="D121" s="15" t="s">
        <v>30</v>
      </c>
      <c r="E121" s="15"/>
      <c r="F121" s="16" t="s">
        <v>438</v>
      </c>
      <c r="G121" s="17">
        <v>390</v>
      </c>
      <c r="H121" s="18" t="s">
        <v>439</v>
      </c>
      <c r="I121" s="17"/>
    </row>
    <row r="122" spans="1:9" s="19" customFormat="1" ht="63" x14ac:dyDescent="0.25">
      <c r="A122" s="15" t="s">
        <v>440</v>
      </c>
      <c r="B122" s="13" t="s">
        <v>11</v>
      </c>
      <c r="C122" s="14" t="s">
        <v>441</v>
      </c>
      <c r="D122" s="15" t="s">
        <v>41</v>
      </c>
      <c r="E122" s="15"/>
      <c r="F122" s="16" t="s">
        <v>442</v>
      </c>
      <c r="G122" s="17">
        <v>1053</v>
      </c>
      <c r="H122" s="18">
        <v>43433</v>
      </c>
      <c r="I122" s="17"/>
    </row>
    <row r="123" spans="1:9" s="19" customFormat="1" ht="63" x14ac:dyDescent="0.25">
      <c r="A123" s="12" t="s">
        <v>443</v>
      </c>
      <c r="B123" s="13" t="s">
        <v>11</v>
      </c>
      <c r="C123" s="14" t="s">
        <v>444</v>
      </c>
      <c r="D123" s="15" t="s">
        <v>445</v>
      </c>
      <c r="E123" s="15" t="s">
        <v>446</v>
      </c>
      <c r="F123" s="16" t="s">
        <v>447</v>
      </c>
      <c r="G123" s="17">
        <v>39999.99</v>
      </c>
      <c r="H123" s="18">
        <v>43119</v>
      </c>
      <c r="I123" s="17">
        <v>32263.64</v>
      </c>
    </row>
    <row r="124" spans="1:9" s="19" customFormat="1" ht="63" x14ac:dyDescent="0.25">
      <c r="A124" s="12" t="s">
        <v>448</v>
      </c>
      <c r="B124" s="13" t="s">
        <v>11</v>
      </c>
      <c r="C124" s="14" t="s">
        <v>444</v>
      </c>
      <c r="D124" s="15" t="s">
        <v>445</v>
      </c>
      <c r="E124" s="15" t="s">
        <v>446</v>
      </c>
      <c r="F124" s="16" t="s">
        <v>449</v>
      </c>
      <c r="G124" s="17">
        <v>39999.99</v>
      </c>
      <c r="H124" s="18">
        <v>43119</v>
      </c>
      <c r="I124" s="17">
        <v>39999.99</v>
      </c>
    </row>
    <row r="125" spans="1:9" s="19" customFormat="1" ht="63" x14ac:dyDescent="0.25">
      <c r="A125" s="12" t="s">
        <v>450</v>
      </c>
      <c r="B125" s="13" t="s">
        <v>11</v>
      </c>
      <c r="C125" s="14" t="s">
        <v>444</v>
      </c>
      <c r="D125" s="15" t="s">
        <v>445</v>
      </c>
      <c r="E125" s="15" t="s">
        <v>446</v>
      </c>
      <c r="F125" s="16" t="s">
        <v>451</v>
      </c>
      <c r="G125" s="17">
        <v>39999.99</v>
      </c>
      <c r="H125" s="18">
        <v>43119</v>
      </c>
      <c r="I125" s="17">
        <v>19309.099999999999</v>
      </c>
    </row>
    <row r="126" spans="1:9" s="19" customFormat="1" ht="63" x14ac:dyDescent="0.25">
      <c r="A126" s="12" t="s">
        <v>452</v>
      </c>
      <c r="B126" s="13" t="s">
        <v>11</v>
      </c>
      <c r="C126" s="14" t="s">
        <v>444</v>
      </c>
      <c r="D126" s="15" t="s">
        <v>445</v>
      </c>
      <c r="E126" s="15" t="s">
        <v>446</v>
      </c>
      <c r="F126" s="16" t="s">
        <v>453</v>
      </c>
      <c r="G126" s="17">
        <v>39999.99</v>
      </c>
      <c r="H126" s="18">
        <v>43119</v>
      </c>
      <c r="I126" s="17">
        <v>2692.98</v>
      </c>
    </row>
    <row r="127" spans="1:9" s="19" customFormat="1" ht="63" x14ac:dyDescent="0.25">
      <c r="A127" s="12" t="s">
        <v>454</v>
      </c>
      <c r="B127" s="13" t="s">
        <v>11</v>
      </c>
      <c r="C127" s="14" t="s">
        <v>444</v>
      </c>
      <c r="D127" s="15" t="s">
        <v>445</v>
      </c>
      <c r="E127" s="15" t="s">
        <v>446</v>
      </c>
      <c r="F127" s="16" t="s">
        <v>455</v>
      </c>
      <c r="G127" s="17">
        <v>39999.99</v>
      </c>
      <c r="H127" s="18">
        <v>43150</v>
      </c>
      <c r="I127" s="17">
        <v>4990.91</v>
      </c>
    </row>
    <row r="128" spans="1:9" s="19" customFormat="1" ht="63" x14ac:dyDescent="0.25">
      <c r="A128" s="12" t="s">
        <v>456</v>
      </c>
      <c r="B128" s="13" t="s">
        <v>11</v>
      </c>
      <c r="C128" s="14" t="s">
        <v>444</v>
      </c>
      <c r="D128" s="15" t="s">
        <v>445</v>
      </c>
      <c r="E128" s="15" t="s">
        <v>446</v>
      </c>
      <c r="F128" s="16" t="s">
        <v>457</v>
      </c>
      <c r="G128" s="17">
        <v>39999.99</v>
      </c>
      <c r="H128" s="18">
        <v>43171</v>
      </c>
      <c r="I128" s="17">
        <v>39981.81</v>
      </c>
    </row>
    <row r="129" spans="1:9" s="19" customFormat="1" ht="63" x14ac:dyDescent="0.25">
      <c r="A129" s="12" t="s">
        <v>458</v>
      </c>
      <c r="B129" s="13" t="s">
        <v>11</v>
      </c>
      <c r="C129" s="14" t="s">
        <v>444</v>
      </c>
      <c r="D129" s="15" t="s">
        <v>445</v>
      </c>
      <c r="E129" s="15" t="s">
        <v>446</v>
      </c>
      <c r="F129" s="16" t="s">
        <v>459</v>
      </c>
      <c r="G129" s="17">
        <v>39999.99</v>
      </c>
      <c r="H129" s="18">
        <v>43223</v>
      </c>
      <c r="I129" s="17">
        <v>0</v>
      </c>
    </row>
    <row r="130" spans="1:9" s="19" customFormat="1" ht="63" x14ac:dyDescent="0.25">
      <c r="A130" s="12" t="s">
        <v>460</v>
      </c>
      <c r="B130" s="13" t="s">
        <v>11</v>
      </c>
      <c r="C130" s="14" t="s">
        <v>444</v>
      </c>
      <c r="D130" s="15" t="s">
        <v>445</v>
      </c>
      <c r="E130" s="15" t="s">
        <v>446</v>
      </c>
      <c r="F130" s="16" t="s">
        <v>461</v>
      </c>
      <c r="G130" s="17">
        <v>39999.99</v>
      </c>
      <c r="H130" s="18">
        <v>43223</v>
      </c>
      <c r="I130" s="17">
        <v>29778.84</v>
      </c>
    </row>
    <row r="131" spans="1:9" s="19" customFormat="1" ht="63" x14ac:dyDescent="0.25">
      <c r="A131" s="12" t="s">
        <v>462</v>
      </c>
      <c r="B131" s="13" t="s">
        <v>11</v>
      </c>
      <c r="C131" s="14" t="s">
        <v>444</v>
      </c>
      <c r="D131" s="15" t="s">
        <v>445</v>
      </c>
      <c r="E131" s="15" t="s">
        <v>446</v>
      </c>
      <c r="F131" s="16" t="s">
        <v>463</v>
      </c>
      <c r="G131" s="17">
        <v>39999.99</v>
      </c>
      <c r="H131" s="18">
        <v>43229</v>
      </c>
      <c r="I131" s="17">
        <v>4635.8999999999996</v>
      </c>
    </row>
    <row r="132" spans="1:9" s="19" customFormat="1" ht="63" x14ac:dyDescent="0.25">
      <c r="A132" s="12" t="s">
        <v>464</v>
      </c>
      <c r="B132" s="13" t="s">
        <v>11</v>
      </c>
      <c r="C132" s="14" t="s">
        <v>444</v>
      </c>
      <c r="D132" s="15" t="s">
        <v>445</v>
      </c>
      <c r="E132" s="15" t="s">
        <v>446</v>
      </c>
      <c r="F132" s="16" t="s">
        <v>465</v>
      </c>
      <c r="G132" s="17">
        <v>39999.99</v>
      </c>
      <c r="H132" s="18">
        <v>43229</v>
      </c>
      <c r="I132" s="17">
        <v>4281.8100000000004</v>
      </c>
    </row>
    <row r="133" spans="1:9" s="19" customFormat="1" ht="63" x14ac:dyDescent="0.25">
      <c r="A133" s="12" t="s">
        <v>466</v>
      </c>
      <c r="B133" s="13" t="s">
        <v>11</v>
      </c>
      <c r="C133" s="14" t="s">
        <v>444</v>
      </c>
      <c r="D133" s="15" t="s">
        <v>445</v>
      </c>
      <c r="E133" s="15" t="s">
        <v>446</v>
      </c>
      <c r="F133" s="16" t="s">
        <v>447</v>
      </c>
      <c r="G133" s="17">
        <v>39999.99</v>
      </c>
      <c r="H133" s="18">
        <v>43256</v>
      </c>
      <c r="I133" s="17">
        <v>32563.54</v>
      </c>
    </row>
    <row r="134" spans="1:9" s="19" customFormat="1" ht="63" x14ac:dyDescent="0.25">
      <c r="A134" s="12" t="s">
        <v>467</v>
      </c>
      <c r="B134" s="13" t="s">
        <v>11</v>
      </c>
      <c r="C134" s="14" t="s">
        <v>444</v>
      </c>
      <c r="D134" s="15" t="s">
        <v>445</v>
      </c>
      <c r="E134" s="15" t="s">
        <v>446</v>
      </c>
      <c r="F134" s="16" t="s">
        <v>468</v>
      </c>
      <c r="G134" s="17">
        <v>39999.99</v>
      </c>
      <c r="H134" s="18">
        <v>43356</v>
      </c>
      <c r="I134" s="17">
        <v>81.81</v>
      </c>
    </row>
    <row r="135" spans="1:9" s="19" customFormat="1" ht="63" x14ac:dyDescent="0.25">
      <c r="A135" s="12" t="s">
        <v>469</v>
      </c>
      <c r="B135" s="13" t="s">
        <v>11</v>
      </c>
      <c r="C135" s="14" t="s">
        <v>444</v>
      </c>
      <c r="D135" s="15" t="s">
        <v>445</v>
      </c>
      <c r="E135" s="15" t="s">
        <v>446</v>
      </c>
      <c r="F135" s="16" t="s">
        <v>470</v>
      </c>
      <c r="G135" s="17"/>
      <c r="H135" s="18">
        <v>43356</v>
      </c>
      <c r="I135" s="17">
        <v>17427.29</v>
      </c>
    </row>
    <row r="136" spans="1:9" s="19" customFormat="1" ht="63" x14ac:dyDescent="0.25">
      <c r="A136" s="12" t="s">
        <v>471</v>
      </c>
      <c r="B136" s="13" t="s">
        <v>11</v>
      </c>
      <c r="C136" s="14" t="s">
        <v>444</v>
      </c>
      <c r="D136" s="15" t="s">
        <v>445</v>
      </c>
      <c r="E136" s="15" t="s">
        <v>446</v>
      </c>
      <c r="F136" s="16" t="s">
        <v>37</v>
      </c>
      <c r="G136" s="17">
        <v>39999.99</v>
      </c>
      <c r="H136" s="18">
        <v>43356</v>
      </c>
      <c r="I136" s="17">
        <v>24572.720000000001</v>
      </c>
    </row>
    <row r="137" spans="1:9" s="19" customFormat="1" ht="47.25" x14ac:dyDescent="0.25">
      <c r="A137" s="12" t="s">
        <v>472</v>
      </c>
      <c r="B137" s="13" t="s">
        <v>11</v>
      </c>
      <c r="C137" s="14" t="s">
        <v>473</v>
      </c>
      <c r="D137" s="15" t="s">
        <v>445</v>
      </c>
      <c r="E137" s="15" t="s">
        <v>446</v>
      </c>
      <c r="F137" s="16" t="s">
        <v>474</v>
      </c>
      <c r="G137" s="17">
        <v>39999.99</v>
      </c>
      <c r="H137" s="18">
        <v>43132</v>
      </c>
      <c r="I137" s="17">
        <v>31827.279999999999</v>
      </c>
    </row>
    <row r="138" spans="1:9" s="19" customFormat="1" ht="47.25" x14ac:dyDescent="0.25">
      <c r="A138" s="12" t="s">
        <v>475</v>
      </c>
      <c r="B138" s="13" t="s">
        <v>11</v>
      </c>
      <c r="C138" s="14" t="s">
        <v>473</v>
      </c>
      <c r="D138" s="15" t="s">
        <v>445</v>
      </c>
      <c r="E138" s="15" t="s">
        <v>446</v>
      </c>
      <c r="F138" s="16" t="s">
        <v>476</v>
      </c>
      <c r="G138" s="17">
        <v>39999.99</v>
      </c>
      <c r="H138" s="18">
        <v>43132</v>
      </c>
      <c r="I138" s="17">
        <v>18750</v>
      </c>
    </row>
    <row r="139" spans="1:9" s="19" customFormat="1" ht="47.25" x14ac:dyDescent="0.25">
      <c r="A139" s="12" t="s">
        <v>477</v>
      </c>
      <c r="B139" s="13" t="s">
        <v>11</v>
      </c>
      <c r="C139" s="14" t="s">
        <v>473</v>
      </c>
      <c r="D139" s="15" t="s">
        <v>445</v>
      </c>
      <c r="E139" s="15" t="s">
        <v>446</v>
      </c>
      <c r="F139" s="16" t="s">
        <v>478</v>
      </c>
      <c r="G139" s="17">
        <v>39999.99</v>
      </c>
      <c r="H139" s="18">
        <v>43132</v>
      </c>
      <c r="I139" s="17">
        <v>25117.35</v>
      </c>
    </row>
    <row r="140" spans="1:9" s="19" customFormat="1" ht="47.25" x14ac:dyDescent="0.25">
      <c r="A140" s="12" t="s">
        <v>479</v>
      </c>
      <c r="B140" s="13" t="s">
        <v>11</v>
      </c>
      <c r="C140" s="14" t="s">
        <v>473</v>
      </c>
      <c r="D140" s="15" t="s">
        <v>445</v>
      </c>
      <c r="E140" s="15" t="s">
        <v>446</v>
      </c>
      <c r="F140" s="16" t="s">
        <v>480</v>
      </c>
      <c r="G140" s="17">
        <v>39999.99</v>
      </c>
      <c r="H140" s="18">
        <v>43150</v>
      </c>
      <c r="I140" s="17">
        <v>7500.01</v>
      </c>
    </row>
    <row r="141" spans="1:9" s="19" customFormat="1" ht="47.25" x14ac:dyDescent="0.25">
      <c r="A141" s="12" t="s">
        <v>481</v>
      </c>
      <c r="B141" s="13" t="s">
        <v>11</v>
      </c>
      <c r="C141" s="14" t="s">
        <v>473</v>
      </c>
      <c r="D141" s="15" t="s">
        <v>445</v>
      </c>
      <c r="E141" s="15" t="s">
        <v>446</v>
      </c>
      <c r="F141" s="16" t="s">
        <v>474</v>
      </c>
      <c r="G141" s="17">
        <v>39999.99</v>
      </c>
      <c r="H141" s="18">
        <v>43158</v>
      </c>
      <c r="I141" s="17">
        <v>38945.46</v>
      </c>
    </row>
    <row r="142" spans="1:9" s="19" customFormat="1" ht="47.25" x14ac:dyDescent="0.25">
      <c r="A142" s="12" t="s">
        <v>482</v>
      </c>
      <c r="B142" s="13" t="s">
        <v>11</v>
      </c>
      <c r="C142" s="14" t="s">
        <v>473</v>
      </c>
      <c r="D142" s="15" t="s">
        <v>445</v>
      </c>
      <c r="E142" s="15" t="s">
        <v>446</v>
      </c>
      <c r="F142" s="16" t="s">
        <v>483</v>
      </c>
      <c r="G142" s="17">
        <v>39999.99</v>
      </c>
      <c r="H142" s="18">
        <v>43158</v>
      </c>
      <c r="I142" s="17">
        <v>23454.55</v>
      </c>
    </row>
    <row r="143" spans="1:9" s="19" customFormat="1" ht="47.25" x14ac:dyDescent="0.25">
      <c r="A143" s="12" t="s">
        <v>484</v>
      </c>
      <c r="B143" s="13" t="s">
        <v>11</v>
      </c>
      <c r="C143" s="14" t="s">
        <v>473</v>
      </c>
      <c r="D143" s="15" t="s">
        <v>445</v>
      </c>
      <c r="E143" s="15" t="s">
        <v>446</v>
      </c>
      <c r="F143" s="16" t="s">
        <v>485</v>
      </c>
      <c r="G143" s="17">
        <v>39999.99</v>
      </c>
      <c r="H143" s="18">
        <v>43249</v>
      </c>
      <c r="I143" s="17">
        <v>490.91</v>
      </c>
    </row>
    <row r="144" spans="1:9" s="19" customFormat="1" ht="47.25" x14ac:dyDescent="0.25">
      <c r="A144" s="12" t="s">
        <v>486</v>
      </c>
      <c r="B144" s="13" t="s">
        <v>11</v>
      </c>
      <c r="C144" s="14" t="s">
        <v>473</v>
      </c>
      <c r="D144" s="15" t="s">
        <v>445</v>
      </c>
      <c r="E144" s="15" t="s">
        <v>446</v>
      </c>
      <c r="F144" s="16" t="s">
        <v>487</v>
      </c>
      <c r="G144" s="17">
        <v>39999.99</v>
      </c>
      <c r="H144" s="18">
        <v>43249</v>
      </c>
      <c r="I144" s="17">
        <v>3954.54</v>
      </c>
    </row>
    <row r="145" spans="1:9" s="19" customFormat="1" ht="47.25" x14ac:dyDescent="0.25">
      <c r="A145" s="12" t="s">
        <v>488</v>
      </c>
      <c r="B145" s="13" t="s">
        <v>11</v>
      </c>
      <c r="C145" s="14" t="s">
        <v>473</v>
      </c>
      <c r="D145" s="15" t="s">
        <v>445</v>
      </c>
      <c r="E145" s="15" t="s">
        <v>446</v>
      </c>
      <c r="F145" s="16" t="s">
        <v>489</v>
      </c>
      <c r="G145" s="17">
        <v>39999.99</v>
      </c>
      <c r="H145" s="18">
        <v>43249</v>
      </c>
      <c r="I145" s="17">
        <v>1309.0999999999999</v>
      </c>
    </row>
    <row r="146" spans="1:9" s="19" customFormat="1" ht="47.25" x14ac:dyDescent="0.25">
      <c r="A146" s="12" t="s">
        <v>490</v>
      </c>
      <c r="B146" s="13" t="s">
        <v>11</v>
      </c>
      <c r="C146" s="14" t="s">
        <v>473</v>
      </c>
      <c r="D146" s="15" t="s">
        <v>445</v>
      </c>
      <c r="E146" s="15" t="s">
        <v>446</v>
      </c>
      <c r="F146" s="16" t="s">
        <v>491</v>
      </c>
      <c r="G146" s="17">
        <v>39999.99</v>
      </c>
      <c r="H146" s="18">
        <v>43249</v>
      </c>
      <c r="I146" s="17">
        <v>654.54999999999995</v>
      </c>
    </row>
    <row r="147" spans="1:9" s="19" customFormat="1" ht="47.25" x14ac:dyDescent="0.25">
      <c r="A147" s="12" t="s">
        <v>492</v>
      </c>
      <c r="B147" s="13" t="s">
        <v>11</v>
      </c>
      <c r="C147" s="14" t="s">
        <v>473</v>
      </c>
      <c r="D147" s="15" t="s">
        <v>445</v>
      </c>
      <c r="E147" s="15" t="s">
        <v>446</v>
      </c>
      <c r="F147" s="16" t="s">
        <v>493</v>
      </c>
      <c r="G147" s="17">
        <v>39999.99</v>
      </c>
      <c r="H147" s="18">
        <v>43249</v>
      </c>
      <c r="I147" s="17">
        <v>9209.09</v>
      </c>
    </row>
    <row r="148" spans="1:9" s="19" customFormat="1" ht="63" x14ac:dyDescent="0.25">
      <c r="A148" s="12" t="s">
        <v>494</v>
      </c>
      <c r="B148" s="13" t="s">
        <v>11</v>
      </c>
      <c r="C148" s="14" t="s">
        <v>495</v>
      </c>
      <c r="D148" s="15" t="s">
        <v>30</v>
      </c>
      <c r="E148" s="15"/>
      <c r="F148" s="16" t="s">
        <v>254</v>
      </c>
      <c r="G148" s="21">
        <v>4249.93</v>
      </c>
      <c r="H148" s="18" t="s">
        <v>496</v>
      </c>
      <c r="I148" s="17">
        <v>4249.93</v>
      </c>
    </row>
    <row r="149" spans="1:9" s="19" customFormat="1" ht="94.5" x14ac:dyDescent="0.25">
      <c r="A149" s="12" t="s">
        <v>497</v>
      </c>
      <c r="B149" s="13" t="s">
        <v>11</v>
      </c>
      <c r="C149" s="14" t="s">
        <v>498</v>
      </c>
      <c r="D149" s="15" t="s">
        <v>325</v>
      </c>
      <c r="E149" s="15"/>
      <c r="F149" s="16" t="s">
        <v>499</v>
      </c>
      <c r="G149" s="17">
        <v>8240</v>
      </c>
      <c r="H149" s="18" t="s">
        <v>500</v>
      </c>
      <c r="I149" s="17"/>
    </row>
    <row r="150" spans="1:9" s="19" customFormat="1" ht="63" x14ac:dyDescent="0.25">
      <c r="A150" s="12" t="s">
        <v>501</v>
      </c>
      <c r="B150" s="13" t="s">
        <v>11</v>
      </c>
      <c r="C150" s="14" t="s">
        <v>502</v>
      </c>
      <c r="D150" s="15" t="s">
        <v>30</v>
      </c>
      <c r="E150" s="15"/>
      <c r="F150" s="16" t="s">
        <v>422</v>
      </c>
      <c r="G150" s="17">
        <v>66</v>
      </c>
      <c r="H150" s="18">
        <v>43413</v>
      </c>
      <c r="I150" s="17"/>
    </row>
    <row r="151" spans="1:9" s="19" customFormat="1" ht="63" x14ac:dyDescent="0.25">
      <c r="A151" s="12" t="s">
        <v>503</v>
      </c>
      <c r="B151" s="13" t="s">
        <v>11</v>
      </c>
      <c r="C151" s="14" t="s">
        <v>504</v>
      </c>
      <c r="D151" s="15" t="s">
        <v>30</v>
      </c>
      <c r="E151" s="15"/>
      <c r="F151" s="16" t="s">
        <v>505</v>
      </c>
      <c r="G151" s="21">
        <v>2320</v>
      </c>
      <c r="H151" s="18">
        <v>43396</v>
      </c>
      <c r="I151" s="17"/>
    </row>
    <row r="152" spans="1:9" s="19" customFormat="1" ht="63" x14ac:dyDescent="0.25">
      <c r="A152" s="12" t="s">
        <v>506</v>
      </c>
      <c r="B152" s="13" t="s">
        <v>11</v>
      </c>
      <c r="C152" s="14" t="s">
        <v>507</v>
      </c>
      <c r="D152" s="15" t="s">
        <v>41</v>
      </c>
      <c r="E152" s="15"/>
      <c r="F152" s="16" t="s">
        <v>508</v>
      </c>
      <c r="G152" s="17">
        <v>2000</v>
      </c>
      <c r="H152" s="18" t="s">
        <v>509</v>
      </c>
      <c r="I152" s="17">
        <v>2000</v>
      </c>
    </row>
    <row r="153" spans="1:9" s="19" customFormat="1" ht="63" x14ac:dyDescent="0.25">
      <c r="A153" s="12" t="s">
        <v>510</v>
      </c>
      <c r="B153" s="13" t="s">
        <v>11</v>
      </c>
      <c r="C153" s="14" t="s">
        <v>511</v>
      </c>
      <c r="D153" s="15" t="s">
        <v>30</v>
      </c>
      <c r="E153" s="15"/>
      <c r="F153" s="16" t="s">
        <v>422</v>
      </c>
      <c r="G153" s="21">
        <v>1950</v>
      </c>
      <c r="H153" s="18">
        <v>43406</v>
      </c>
      <c r="I153" s="17"/>
    </row>
    <row r="154" spans="1:9" s="19" customFormat="1" ht="31.5" x14ac:dyDescent="0.25">
      <c r="A154" s="12" t="s">
        <v>512</v>
      </c>
      <c r="B154" s="13" t="s">
        <v>11</v>
      </c>
      <c r="C154" s="31" t="s">
        <v>513</v>
      </c>
      <c r="D154" s="30" t="s">
        <v>514</v>
      </c>
      <c r="E154" s="31"/>
      <c r="F154" s="32" t="s">
        <v>515</v>
      </c>
      <c r="G154" s="17">
        <v>8570</v>
      </c>
      <c r="H154" s="33">
        <v>43403</v>
      </c>
      <c r="I154" s="17"/>
    </row>
    <row r="155" spans="1:9" s="19" customFormat="1" ht="31.5" x14ac:dyDescent="0.25">
      <c r="A155" s="12" t="s">
        <v>516</v>
      </c>
      <c r="B155" s="13" t="s">
        <v>11</v>
      </c>
      <c r="C155" s="31" t="s">
        <v>517</v>
      </c>
      <c r="D155" s="30" t="s">
        <v>514</v>
      </c>
      <c r="E155" s="15"/>
      <c r="F155" s="16" t="s">
        <v>518</v>
      </c>
      <c r="G155" s="17">
        <v>7042</v>
      </c>
      <c r="H155" s="18">
        <v>43403</v>
      </c>
      <c r="I155" s="17"/>
    </row>
    <row r="156" spans="1:9" s="19" customFormat="1" ht="31.5" x14ac:dyDescent="0.25">
      <c r="A156" s="12" t="s">
        <v>519</v>
      </c>
      <c r="B156" s="13" t="s">
        <v>11</v>
      </c>
      <c r="C156" s="14" t="s">
        <v>520</v>
      </c>
      <c r="D156" s="30" t="s">
        <v>514</v>
      </c>
      <c r="E156" s="15"/>
      <c r="F156" s="16" t="s">
        <v>521</v>
      </c>
      <c r="G156" s="17">
        <v>5608.68</v>
      </c>
      <c r="H156" s="33">
        <v>43403</v>
      </c>
      <c r="I156" s="17"/>
    </row>
    <row r="157" spans="1:9" s="19" customFormat="1" ht="63" x14ac:dyDescent="0.25">
      <c r="A157" s="12" t="s">
        <v>522</v>
      </c>
      <c r="B157" s="13" t="s">
        <v>11</v>
      </c>
      <c r="C157" s="14" t="s">
        <v>523</v>
      </c>
      <c r="D157" s="15" t="s">
        <v>41</v>
      </c>
      <c r="E157" s="15"/>
      <c r="F157" s="16" t="s">
        <v>524</v>
      </c>
      <c r="G157" s="21">
        <v>305.18</v>
      </c>
      <c r="H157" s="33">
        <v>43403</v>
      </c>
      <c r="I157" s="17"/>
    </row>
    <row r="158" spans="1:9" s="19" customFormat="1" ht="63" x14ac:dyDescent="0.25">
      <c r="A158" s="12" t="s">
        <v>525</v>
      </c>
      <c r="B158" s="13" t="s">
        <v>11</v>
      </c>
      <c r="C158" s="14" t="s">
        <v>526</v>
      </c>
      <c r="D158" s="15" t="s">
        <v>30</v>
      </c>
      <c r="E158" s="15"/>
      <c r="F158" s="16" t="s">
        <v>527</v>
      </c>
      <c r="G158" s="17">
        <v>395</v>
      </c>
      <c r="H158" s="18" t="s">
        <v>528</v>
      </c>
      <c r="I158" s="17">
        <v>395</v>
      </c>
    </row>
    <row r="159" spans="1:9" s="19" customFormat="1" ht="63" x14ac:dyDescent="0.25">
      <c r="A159" s="12" t="s">
        <v>529</v>
      </c>
      <c r="B159" s="13" t="s">
        <v>11</v>
      </c>
      <c r="C159" s="14" t="s">
        <v>530</v>
      </c>
      <c r="D159" s="15" t="s">
        <v>60</v>
      </c>
      <c r="E159" s="15"/>
      <c r="F159" s="16" t="s">
        <v>243</v>
      </c>
      <c r="G159" s="17">
        <f>15/1.1*100</f>
        <v>1363.6363636363635</v>
      </c>
      <c r="H159" s="18" t="s">
        <v>531</v>
      </c>
      <c r="I159" s="17">
        <v>1363.64</v>
      </c>
    </row>
    <row r="160" spans="1:9" s="19" customFormat="1" ht="63" x14ac:dyDescent="0.25">
      <c r="A160" s="12" t="s">
        <v>532</v>
      </c>
      <c r="B160" s="13" t="s">
        <v>11</v>
      </c>
      <c r="C160" s="14" t="s">
        <v>533</v>
      </c>
      <c r="D160" s="15" t="s">
        <v>41</v>
      </c>
      <c r="E160" s="15"/>
      <c r="F160" s="16" t="s">
        <v>534</v>
      </c>
      <c r="G160" s="34">
        <v>77.7</v>
      </c>
      <c r="H160" s="18"/>
      <c r="I160" s="17"/>
    </row>
    <row r="161" spans="1:9" s="19" customFormat="1" ht="31.5" x14ac:dyDescent="0.25">
      <c r="A161" s="12" t="s">
        <v>535</v>
      </c>
      <c r="B161" s="13" t="s">
        <v>11</v>
      </c>
      <c r="C161" s="14" t="s">
        <v>536</v>
      </c>
      <c r="D161" s="15" t="s">
        <v>537</v>
      </c>
      <c r="E161" s="15"/>
      <c r="F161" s="16" t="s">
        <v>538</v>
      </c>
      <c r="G161" s="21">
        <v>8334</v>
      </c>
      <c r="H161" s="18"/>
      <c r="I161" s="17"/>
    </row>
    <row r="162" spans="1:9" s="19" customFormat="1" ht="63" x14ac:dyDescent="0.25">
      <c r="A162" s="12" t="s">
        <v>539</v>
      </c>
      <c r="B162" s="13" t="s">
        <v>11</v>
      </c>
      <c r="C162" s="14" t="s">
        <v>540</v>
      </c>
      <c r="D162" s="15" t="s">
        <v>30</v>
      </c>
      <c r="E162" s="15"/>
      <c r="F162" s="16" t="s">
        <v>541</v>
      </c>
      <c r="G162" s="21">
        <v>275</v>
      </c>
      <c r="H162" s="18">
        <v>43410</v>
      </c>
      <c r="I162" s="17"/>
    </row>
    <row r="163" spans="1:9" s="19" customFormat="1" ht="63" x14ac:dyDescent="0.25">
      <c r="A163" s="12" t="s">
        <v>542</v>
      </c>
      <c r="B163" s="13" t="s">
        <v>11</v>
      </c>
      <c r="C163" s="14" t="s">
        <v>543</v>
      </c>
      <c r="D163" s="15" t="s">
        <v>30</v>
      </c>
      <c r="E163" s="15"/>
      <c r="F163" s="16" t="s">
        <v>422</v>
      </c>
      <c r="G163" s="17">
        <v>67</v>
      </c>
      <c r="H163" s="18">
        <v>43413</v>
      </c>
      <c r="I163" s="17"/>
    </row>
    <row r="164" spans="1:9" s="19" customFormat="1" ht="63" x14ac:dyDescent="0.25">
      <c r="A164" s="12" t="s">
        <v>544</v>
      </c>
      <c r="B164" s="13" t="s">
        <v>11</v>
      </c>
      <c r="C164" s="14" t="s">
        <v>545</v>
      </c>
      <c r="D164" s="15" t="s">
        <v>41</v>
      </c>
      <c r="E164" s="15"/>
      <c r="F164" s="16" t="s">
        <v>546</v>
      </c>
      <c r="G164" s="21">
        <v>349.5</v>
      </c>
      <c r="H164" s="18">
        <v>43411</v>
      </c>
      <c r="I164" s="17"/>
    </row>
    <row r="165" spans="1:9" s="19" customFormat="1" ht="63" x14ac:dyDescent="0.25">
      <c r="A165" s="12" t="s">
        <v>547</v>
      </c>
      <c r="B165" s="13" t="s">
        <v>11</v>
      </c>
      <c r="C165" s="14" t="s">
        <v>444</v>
      </c>
      <c r="D165" s="15" t="s">
        <v>445</v>
      </c>
      <c r="E165" s="15" t="s">
        <v>446</v>
      </c>
      <c r="F165" s="16" t="s">
        <v>447</v>
      </c>
      <c r="G165" s="17">
        <v>39999.99</v>
      </c>
      <c r="H165" s="18">
        <v>43411</v>
      </c>
      <c r="I165" s="17">
        <v>17372.73</v>
      </c>
    </row>
    <row r="166" spans="1:9" s="19" customFormat="1" ht="63" x14ac:dyDescent="0.25">
      <c r="A166" s="12" t="s">
        <v>548</v>
      </c>
      <c r="B166" s="13" t="s">
        <v>11</v>
      </c>
      <c r="C166" s="14" t="s">
        <v>549</v>
      </c>
      <c r="D166" s="15" t="s">
        <v>41</v>
      </c>
      <c r="E166" s="15"/>
      <c r="F166" s="16" t="s">
        <v>550</v>
      </c>
      <c r="G166" s="21">
        <v>279.56</v>
      </c>
      <c r="H166" s="18">
        <v>43411</v>
      </c>
      <c r="I166" s="17"/>
    </row>
    <row r="167" spans="1:9" s="19" customFormat="1" ht="63" x14ac:dyDescent="0.25">
      <c r="A167" s="12" t="s">
        <v>551</v>
      </c>
      <c r="B167" s="13" t="s">
        <v>11</v>
      </c>
      <c r="C167" s="14" t="s">
        <v>552</v>
      </c>
      <c r="D167" s="15" t="s">
        <v>41</v>
      </c>
      <c r="E167" s="15"/>
      <c r="F167" s="16" t="s">
        <v>553</v>
      </c>
      <c r="G167" s="21">
        <v>15000</v>
      </c>
      <c r="H167" s="18"/>
      <c r="I167" s="17"/>
    </row>
    <row r="168" spans="1:9" s="19" customFormat="1" ht="63" x14ac:dyDescent="0.25">
      <c r="A168" s="12" t="s">
        <v>554</v>
      </c>
      <c r="B168" s="13" t="s">
        <v>555</v>
      </c>
      <c r="C168" s="14" t="s">
        <v>556</v>
      </c>
      <c r="D168" s="15" t="s">
        <v>41</v>
      </c>
      <c r="E168" s="15"/>
      <c r="F168" s="16" t="s">
        <v>553</v>
      </c>
      <c r="G168" s="21">
        <v>15000</v>
      </c>
      <c r="H168" s="18"/>
      <c r="I168" s="17"/>
    </row>
    <row r="169" spans="1:9" s="19" customFormat="1" ht="63" x14ac:dyDescent="0.25">
      <c r="A169" s="12" t="s">
        <v>557</v>
      </c>
      <c r="B169" s="13" t="s">
        <v>11</v>
      </c>
      <c r="C169" s="14" t="s">
        <v>558</v>
      </c>
      <c r="D169" s="15" t="s">
        <v>41</v>
      </c>
      <c r="E169" s="15"/>
      <c r="F169" s="16" t="s">
        <v>559</v>
      </c>
      <c r="G169" s="17">
        <v>540</v>
      </c>
      <c r="H169" s="33">
        <v>43423</v>
      </c>
      <c r="I169" s="17"/>
    </row>
    <row r="170" spans="1:9" s="19" customFormat="1" ht="63" x14ac:dyDescent="0.25">
      <c r="A170" s="12" t="s">
        <v>560</v>
      </c>
      <c r="B170" s="13" t="s">
        <v>11</v>
      </c>
      <c r="C170" s="14" t="s">
        <v>561</v>
      </c>
      <c r="D170" s="15" t="s">
        <v>30</v>
      </c>
      <c r="E170" s="15"/>
      <c r="F170" s="16" t="s">
        <v>562</v>
      </c>
      <c r="G170" s="21">
        <v>3550</v>
      </c>
      <c r="H170" s="18">
        <v>43424</v>
      </c>
      <c r="I170" s="17"/>
    </row>
    <row r="171" spans="1:9" s="19" customFormat="1" ht="63" x14ac:dyDescent="0.25">
      <c r="A171" s="12"/>
      <c r="B171" s="13" t="s">
        <v>11</v>
      </c>
      <c r="C171" s="14" t="s">
        <v>563</v>
      </c>
      <c r="D171" s="15" t="s">
        <v>30</v>
      </c>
      <c r="E171" s="15"/>
      <c r="F171" s="16" t="s">
        <v>564</v>
      </c>
      <c r="G171" s="21">
        <v>1240</v>
      </c>
      <c r="H171" s="18"/>
      <c r="I171" s="17"/>
    </row>
    <row r="172" spans="1:9" s="19" customFormat="1" ht="63" x14ac:dyDescent="0.25">
      <c r="A172" s="12" t="s">
        <v>565</v>
      </c>
      <c r="B172" s="13" t="s">
        <v>11</v>
      </c>
      <c r="C172" s="14" t="s">
        <v>566</v>
      </c>
      <c r="D172" s="15" t="s">
        <v>30</v>
      </c>
      <c r="E172" s="15"/>
      <c r="F172" s="16" t="s">
        <v>567</v>
      </c>
      <c r="G172" s="21">
        <v>4270</v>
      </c>
      <c r="H172" s="18">
        <v>43432</v>
      </c>
      <c r="I172" s="17"/>
    </row>
    <row r="173" spans="1:9" s="19" customFormat="1" ht="63" x14ac:dyDescent="0.25">
      <c r="A173" s="12" t="s">
        <v>568</v>
      </c>
      <c r="B173" s="13" t="s">
        <v>11</v>
      </c>
      <c r="C173" s="14" t="s">
        <v>569</v>
      </c>
      <c r="D173" s="15" t="s">
        <v>30</v>
      </c>
      <c r="E173" s="15"/>
      <c r="F173" s="16" t="s">
        <v>570</v>
      </c>
      <c r="G173" s="21">
        <v>8900</v>
      </c>
      <c r="H173" s="18"/>
      <c r="I173" s="17"/>
    </row>
    <row r="174" spans="1:9" s="19" customFormat="1" ht="63" x14ac:dyDescent="0.25">
      <c r="A174" s="12" t="s">
        <v>571</v>
      </c>
      <c r="B174" s="13" t="s">
        <v>11</v>
      </c>
      <c r="C174" s="14" t="s">
        <v>572</v>
      </c>
      <c r="D174" s="15" t="s">
        <v>30</v>
      </c>
      <c r="E174" s="15"/>
      <c r="F174" s="16" t="s">
        <v>562</v>
      </c>
      <c r="G174" s="21">
        <v>293.43</v>
      </c>
      <c r="H174" s="18"/>
      <c r="I174" s="17"/>
    </row>
    <row r="175" spans="1:9" s="19" customFormat="1" ht="63" x14ac:dyDescent="0.25">
      <c r="A175" s="12" t="s">
        <v>573</v>
      </c>
      <c r="B175" s="13" t="s">
        <v>11</v>
      </c>
      <c r="C175" s="14" t="s">
        <v>574</v>
      </c>
      <c r="D175" s="15" t="s">
        <v>30</v>
      </c>
      <c r="E175" s="15"/>
      <c r="F175" s="16" t="s">
        <v>422</v>
      </c>
      <c r="G175" s="17">
        <v>422</v>
      </c>
      <c r="H175" s="18">
        <v>43434</v>
      </c>
      <c r="I175" s="17"/>
    </row>
    <row r="176" spans="1:9" s="19" customFormat="1" ht="63" x14ac:dyDescent="0.25">
      <c r="A176" s="12" t="s">
        <v>575</v>
      </c>
      <c r="B176" s="13" t="s">
        <v>11</v>
      </c>
      <c r="C176" s="14" t="s">
        <v>576</v>
      </c>
      <c r="D176" s="15" t="s">
        <v>30</v>
      </c>
      <c r="E176" s="15"/>
      <c r="F176" s="16" t="s">
        <v>422</v>
      </c>
      <c r="G176" s="17">
        <v>350</v>
      </c>
      <c r="H176" s="18">
        <v>43434</v>
      </c>
      <c r="I176" s="17"/>
    </row>
    <row r="177" spans="1:9" s="19" customFormat="1" ht="63" x14ac:dyDescent="0.25">
      <c r="A177" s="12" t="s">
        <v>577</v>
      </c>
      <c r="B177" s="13" t="s">
        <v>11</v>
      </c>
      <c r="C177" s="14" t="s">
        <v>578</v>
      </c>
      <c r="D177" s="15" t="s">
        <v>30</v>
      </c>
      <c r="E177" s="15"/>
      <c r="F177" s="16" t="s">
        <v>422</v>
      </c>
      <c r="G177" s="17">
        <v>280</v>
      </c>
      <c r="H177" s="18">
        <v>43434</v>
      </c>
      <c r="I177" s="17"/>
    </row>
    <row r="178" spans="1:9" s="19" customFormat="1" ht="63" x14ac:dyDescent="0.25">
      <c r="A178" s="12" t="s">
        <v>579</v>
      </c>
      <c r="B178" s="13" t="s">
        <v>11</v>
      </c>
      <c r="C178" s="14" t="s">
        <v>580</v>
      </c>
      <c r="D178" s="15" t="s">
        <v>30</v>
      </c>
      <c r="E178" s="15"/>
      <c r="F178" s="16" t="s">
        <v>422</v>
      </c>
      <c r="G178" s="17">
        <v>290</v>
      </c>
      <c r="H178" s="18">
        <v>43434</v>
      </c>
      <c r="I178" s="17"/>
    </row>
    <row r="179" spans="1:9" s="19" customFormat="1" ht="63" x14ac:dyDescent="0.25">
      <c r="A179" s="12" t="s">
        <v>581</v>
      </c>
      <c r="B179" s="13" t="s">
        <v>11</v>
      </c>
      <c r="C179" s="14" t="s">
        <v>582</v>
      </c>
      <c r="D179" s="15" t="s">
        <v>30</v>
      </c>
      <c r="E179" s="15"/>
      <c r="F179" s="16" t="s">
        <v>422</v>
      </c>
      <c r="G179" s="17">
        <v>1200</v>
      </c>
      <c r="H179" s="18">
        <v>43434</v>
      </c>
      <c r="I179" s="17"/>
    </row>
    <row r="180" spans="1:9" s="19" customFormat="1" ht="63" x14ac:dyDescent="0.25">
      <c r="A180" s="12" t="s">
        <v>583</v>
      </c>
      <c r="B180" s="13" t="s">
        <v>11</v>
      </c>
      <c r="C180" s="14" t="s">
        <v>584</v>
      </c>
      <c r="D180" s="15" t="s">
        <v>30</v>
      </c>
      <c r="E180" s="15"/>
      <c r="F180" s="16" t="s">
        <v>414</v>
      </c>
      <c r="G180" s="17">
        <v>1040</v>
      </c>
      <c r="H180" s="18">
        <v>43434</v>
      </c>
      <c r="I180" s="17"/>
    </row>
    <row r="181" spans="1:9" s="19" customFormat="1" ht="63" x14ac:dyDescent="0.25">
      <c r="A181" s="12" t="s">
        <v>585</v>
      </c>
      <c r="B181" s="13" t="s">
        <v>11</v>
      </c>
      <c r="C181" s="14" t="s">
        <v>586</v>
      </c>
      <c r="D181" s="15" t="s">
        <v>30</v>
      </c>
      <c r="E181" s="15"/>
      <c r="F181" s="16" t="s">
        <v>587</v>
      </c>
      <c r="G181" s="17">
        <f>48+24.9</f>
        <v>72.900000000000006</v>
      </c>
      <c r="H181" s="18" t="s">
        <v>588</v>
      </c>
      <c r="I181" s="17">
        <v>72.900000000000006</v>
      </c>
    </row>
    <row r="182" spans="1:9" s="19" customFormat="1" ht="63" x14ac:dyDescent="0.25">
      <c r="A182" s="12" t="s">
        <v>589</v>
      </c>
      <c r="B182" s="13" t="s">
        <v>11</v>
      </c>
      <c r="C182" s="14"/>
      <c r="D182" s="15" t="s">
        <v>30</v>
      </c>
      <c r="E182" s="15"/>
      <c r="F182" s="16" t="s">
        <v>590</v>
      </c>
      <c r="G182" s="21">
        <v>19900</v>
      </c>
      <c r="H182" s="18">
        <v>43438</v>
      </c>
      <c r="I182" s="17"/>
    </row>
    <row r="183" spans="1:9" s="19" customFormat="1" ht="63" x14ac:dyDescent="0.25">
      <c r="A183" s="12" t="s">
        <v>591</v>
      </c>
      <c r="B183" s="13" t="s">
        <v>11</v>
      </c>
      <c r="C183" s="14" t="s">
        <v>592</v>
      </c>
      <c r="D183" s="15" t="s">
        <v>41</v>
      </c>
      <c r="E183" s="15"/>
      <c r="F183" s="16" t="s">
        <v>593</v>
      </c>
      <c r="G183" s="21">
        <v>513.17999999999995</v>
      </c>
      <c r="H183" s="18">
        <v>43444</v>
      </c>
      <c r="I183" s="17"/>
    </row>
    <row r="184" spans="1:9" s="19" customFormat="1" ht="63" x14ac:dyDescent="0.25">
      <c r="A184" s="12" t="s">
        <v>594</v>
      </c>
      <c r="B184" s="13" t="s">
        <v>11</v>
      </c>
      <c r="C184" s="14" t="s">
        <v>595</v>
      </c>
      <c r="D184" s="15" t="s">
        <v>41</v>
      </c>
      <c r="E184" s="15"/>
      <c r="F184" s="16" t="s">
        <v>254</v>
      </c>
      <c r="G184" s="21">
        <f>310.5+67.58</f>
        <v>378.08</v>
      </c>
      <c r="H184" s="18" t="s">
        <v>596</v>
      </c>
      <c r="I184" s="17"/>
    </row>
    <row r="185" spans="1:9" s="19" customFormat="1" ht="63" x14ac:dyDescent="0.25">
      <c r="A185" s="12" t="s">
        <v>597</v>
      </c>
      <c r="B185" s="13" t="s">
        <v>11</v>
      </c>
      <c r="C185" s="14" t="s">
        <v>598</v>
      </c>
      <c r="D185" s="15" t="s">
        <v>30</v>
      </c>
      <c r="E185" s="15"/>
      <c r="F185" s="16" t="s">
        <v>599</v>
      </c>
      <c r="G185" s="17">
        <v>1062</v>
      </c>
      <c r="H185" s="18" t="s">
        <v>600</v>
      </c>
      <c r="I185" s="17">
        <v>1062</v>
      </c>
    </row>
    <row r="186" spans="1:9" s="19" customFormat="1" ht="63" x14ac:dyDescent="0.25">
      <c r="A186" s="12" t="s">
        <v>601</v>
      </c>
      <c r="B186" s="13" t="s">
        <v>11</v>
      </c>
      <c r="C186" s="14" t="s">
        <v>602</v>
      </c>
      <c r="D186" s="15" t="s">
        <v>41</v>
      </c>
      <c r="E186" s="15"/>
      <c r="F186" s="16" t="s">
        <v>132</v>
      </c>
      <c r="G186" s="17">
        <v>290</v>
      </c>
      <c r="H186" s="18" t="s">
        <v>603</v>
      </c>
      <c r="I186" s="17">
        <v>290</v>
      </c>
    </row>
    <row r="187" spans="1:9" s="19" customFormat="1" ht="31.5" x14ac:dyDescent="0.25">
      <c r="A187" s="12"/>
      <c r="B187" s="13" t="s">
        <v>11</v>
      </c>
      <c r="C187" s="14" t="s">
        <v>604</v>
      </c>
      <c r="D187" s="15"/>
      <c r="E187" s="15"/>
      <c r="F187" s="16" t="s">
        <v>605</v>
      </c>
      <c r="G187" s="21"/>
      <c r="H187" s="18"/>
      <c r="I187" s="17"/>
    </row>
    <row r="188" spans="1:9" s="19" customFormat="1" ht="63" x14ac:dyDescent="0.25">
      <c r="A188" s="12" t="s">
        <v>606</v>
      </c>
      <c r="B188" s="13" t="s">
        <v>11</v>
      </c>
      <c r="C188" s="14" t="s">
        <v>607</v>
      </c>
      <c r="D188" s="15" t="s">
        <v>30</v>
      </c>
      <c r="E188" s="15"/>
      <c r="F188" s="16" t="s">
        <v>608</v>
      </c>
      <c r="G188" s="17"/>
      <c r="H188" s="18">
        <v>43456</v>
      </c>
      <c r="I188" s="17"/>
    </row>
    <row r="189" spans="1:9" s="19" customFormat="1" ht="63" x14ac:dyDescent="0.25">
      <c r="A189" s="12" t="s">
        <v>609</v>
      </c>
      <c r="B189" s="13" t="s">
        <v>11</v>
      </c>
      <c r="C189" s="14" t="s">
        <v>610</v>
      </c>
      <c r="D189" s="15" t="s">
        <v>30</v>
      </c>
      <c r="E189" s="15"/>
      <c r="F189" s="16" t="s">
        <v>611</v>
      </c>
      <c r="G189" s="17"/>
      <c r="H189" s="18">
        <v>43456</v>
      </c>
      <c r="I189" s="17"/>
    </row>
    <row r="190" spans="1:9" s="19" customFormat="1" ht="31.5" x14ac:dyDescent="0.25">
      <c r="A190" s="12" t="s">
        <v>612</v>
      </c>
      <c r="B190" s="13" t="s">
        <v>11</v>
      </c>
      <c r="C190" s="14" t="s">
        <v>613</v>
      </c>
      <c r="D190" s="15" t="s">
        <v>614</v>
      </c>
      <c r="E190" s="15"/>
      <c r="F190" s="16"/>
      <c r="G190" s="17"/>
      <c r="H190" s="18">
        <v>43456</v>
      </c>
      <c r="I190" s="17"/>
    </row>
    <row r="191" spans="1:9" ht="63" x14ac:dyDescent="0.25">
      <c r="A191" s="12" t="s">
        <v>967</v>
      </c>
      <c r="B191" s="36" t="s">
        <v>615</v>
      </c>
      <c r="C191" s="37" t="s">
        <v>616</v>
      </c>
      <c r="D191" s="36" t="s">
        <v>617</v>
      </c>
      <c r="E191" s="37" t="s">
        <v>618</v>
      </c>
      <c r="F191" s="38" t="s">
        <v>618</v>
      </c>
      <c r="G191" s="39">
        <v>893</v>
      </c>
      <c r="H191" s="40" t="s">
        <v>619</v>
      </c>
      <c r="I191" s="39">
        <v>893</v>
      </c>
    </row>
    <row r="192" spans="1:9" ht="63" x14ac:dyDescent="0.25">
      <c r="A192" s="12" t="s">
        <v>968</v>
      </c>
      <c r="B192" s="36" t="s">
        <v>615</v>
      </c>
      <c r="C192" s="37" t="s">
        <v>620</v>
      </c>
      <c r="D192" s="36" t="s">
        <v>621</v>
      </c>
      <c r="E192" s="37" t="s">
        <v>618</v>
      </c>
      <c r="F192" s="38" t="s">
        <v>618</v>
      </c>
      <c r="G192" s="39">
        <v>1498</v>
      </c>
      <c r="H192" s="40" t="s">
        <v>622</v>
      </c>
      <c r="I192" s="39">
        <v>1498</v>
      </c>
    </row>
    <row r="193" spans="1:9" ht="63" x14ac:dyDescent="0.25">
      <c r="A193" s="42" t="s">
        <v>623</v>
      </c>
      <c r="B193" s="36" t="s">
        <v>624</v>
      </c>
      <c r="C193" s="37" t="s">
        <v>625</v>
      </c>
      <c r="D193" s="36" t="s">
        <v>626</v>
      </c>
      <c r="E193" s="37" t="s">
        <v>627</v>
      </c>
      <c r="F193" s="38" t="s">
        <v>628</v>
      </c>
      <c r="G193" s="39">
        <v>855.33</v>
      </c>
      <c r="H193" s="40">
        <v>43256</v>
      </c>
      <c r="I193" s="39">
        <v>855.27</v>
      </c>
    </row>
    <row r="194" spans="1:9" ht="63" x14ac:dyDescent="0.25">
      <c r="A194" s="42" t="s">
        <v>629</v>
      </c>
      <c r="B194" s="36" t="s">
        <v>624</v>
      </c>
      <c r="C194" s="37" t="s">
        <v>630</v>
      </c>
      <c r="D194" s="36" t="s">
        <v>626</v>
      </c>
      <c r="E194" s="37" t="s">
        <v>631</v>
      </c>
      <c r="F194" s="38" t="s">
        <v>632</v>
      </c>
      <c r="G194" s="39">
        <v>80</v>
      </c>
      <c r="H194" s="40">
        <v>43255</v>
      </c>
      <c r="I194" s="39">
        <v>80</v>
      </c>
    </row>
    <row r="195" spans="1:9" ht="63" x14ac:dyDescent="0.25">
      <c r="A195" s="42" t="s">
        <v>633</v>
      </c>
      <c r="B195" s="36" t="s">
        <v>624</v>
      </c>
      <c r="C195" s="37" t="s">
        <v>634</v>
      </c>
      <c r="D195" s="36" t="s">
        <v>626</v>
      </c>
      <c r="E195" s="37" t="s">
        <v>635</v>
      </c>
      <c r="F195" s="38" t="s">
        <v>635</v>
      </c>
      <c r="G195" s="39">
        <v>1363.5</v>
      </c>
      <c r="H195" s="40">
        <v>43255</v>
      </c>
      <c r="I195" s="39">
        <v>0</v>
      </c>
    </row>
    <row r="196" spans="1:9" ht="78.75" x14ac:dyDescent="0.25">
      <c r="A196" s="42" t="s">
        <v>636</v>
      </c>
      <c r="B196" s="36" t="s">
        <v>637</v>
      </c>
      <c r="C196" s="37" t="s">
        <v>638</v>
      </c>
      <c r="D196" s="36" t="s">
        <v>639</v>
      </c>
      <c r="E196" s="37" t="s">
        <v>640</v>
      </c>
      <c r="F196" s="38" t="s">
        <v>641</v>
      </c>
      <c r="G196" s="39">
        <v>976</v>
      </c>
      <c r="H196" s="40" t="s">
        <v>642</v>
      </c>
      <c r="I196" s="39">
        <v>800</v>
      </c>
    </row>
    <row r="197" spans="1:9" ht="78.75" x14ac:dyDescent="0.25">
      <c r="A197" s="42" t="s">
        <v>643</v>
      </c>
      <c r="B197" s="36" t="s">
        <v>637</v>
      </c>
      <c r="C197" s="37" t="s">
        <v>644</v>
      </c>
      <c r="D197" s="36" t="s">
        <v>645</v>
      </c>
      <c r="E197" s="37" t="s">
        <v>646</v>
      </c>
      <c r="F197" s="38">
        <v>1957491200</v>
      </c>
      <c r="G197" s="39">
        <v>300</v>
      </c>
      <c r="H197" s="40" t="s">
        <v>647</v>
      </c>
      <c r="I197" s="39">
        <v>77</v>
      </c>
    </row>
    <row r="198" spans="1:9" ht="78.75" x14ac:dyDescent="0.25">
      <c r="A198" s="42" t="s">
        <v>648</v>
      </c>
      <c r="B198" s="36" t="s">
        <v>637</v>
      </c>
      <c r="C198" s="37" t="s">
        <v>649</v>
      </c>
      <c r="D198" s="36" t="s">
        <v>650</v>
      </c>
      <c r="E198" s="37" t="s">
        <v>651</v>
      </c>
      <c r="F198" s="38">
        <v>2693411205</v>
      </c>
      <c r="G198" s="39">
        <v>880</v>
      </c>
      <c r="H198" s="40" t="s">
        <v>652</v>
      </c>
      <c r="I198" s="39">
        <v>800</v>
      </c>
    </row>
    <row r="199" spans="1:9" ht="78.75" x14ac:dyDescent="0.25">
      <c r="A199" s="42" t="s">
        <v>653</v>
      </c>
      <c r="B199" s="36" t="s">
        <v>637</v>
      </c>
      <c r="C199" s="37" t="s">
        <v>654</v>
      </c>
      <c r="D199" s="36" t="s">
        <v>645</v>
      </c>
      <c r="E199" s="37" t="s">
        <v>655</v>
      </c>
      <c r="F199" s="38">
        <v>2376321200</v>
      </c>
      <c r="G199" s="39">
        <v>679.02</v>
      </c>
      <c r="H199" s="40" t="s">
        <v>656</v>
      </c>
      <c r="I199" s="39">
        <v>556.57000000000005</v>
      </c>
    </row>
    <row r="200" spans="1:9" ht="78.75" x14ac:dyDescent="0.25">
      <c r="A200" s="42" t="s">
        <v>657</v>
      </c>
      <c r="B200" s="36" t="s">
        <v>637</v>
      </c>
      <c r="C200" s="37" t="s">
        <v>658</v>
      </c>
      <c r="D200" s="36" t="s">
        <v>650</v>
      </c>
      <c r="E200" s="37" t="s">
        <v>651</v>
      </c>
      <c r="F200" s="38">
        <v>2693411205</v>
      </c>
      <c r="G200" s="39">
        <v>880</v>
      </c>
      <c r="H200" s="40" t="s">
        <v>659</v>
      </c>
      <c r="I200" s="39">
        <v>800</v>
      </c>
    </row>
    <row r="201" spans="1:9" ht="78.75" x14ac:dyDescent="0.25">
      <c r="A201" s="42" t="s">
        <v>660</v>
      </c>
      <c r="B201" s="36" t="s">
        <v>637</v>
      </c>
      <c r="C201" s="37" t="s">
        <v>661</v>
      </c>
      <c r="D201" s="36" t="s">
        <v>645</v>
      </c>
      <c r="E201" s="37" t="s">
        <v>655</v>
      </c>
      <c r="F201" s="38">
        <v>2376321200</v>
      </c>
      <c r="G201" s="39">
        <v>1201.3</v>
      </c>
      <c r="H201" s="40" t="s">
        <v>662</v>
      </c>
      <c r="I201" s="39">
        <v>984.67</v>
      </c>
    </row>
    <row r="202" spans="1:9" ht="78.75" x14ac:dyDescent="0.25">
      <c r="A202" s="42" t="s">
        <v>663</v>
      </c>
      <c r="B202" s="36" t="s">
        <v>637</v>
      </c>
      <c r="C202" s="37" t="s">
        <v>664</v>
      </c>
      <c r="D202" s="36" t="s">
        <v>645</v>
      </c>
      <c r="E202" s="37" t="s">
        <v>665</v>
      </c>
      <c r="F202" s="38">
        <v>381560374</v>
      </c>
      <c r="G202" s="39">
        <v>189</v>
      </c>
      <c r="H202" s="40" t="s">
        <v>666</v>
      </c>
      <c r="I202" s="39" t="s">
        <v>667</v>
      </c>
    </row>
    <row r="203" spans="1:9" ht="110.25" x14ac:dyDescent="0.25">
      <c r="A203" s="42" t="s">
        <v>668</v>
      </c>
      <c r="B203" s="36" t="s">
        <v>669</v>
      </c>
      <c r="C203" s="37" t="s">
        <v>670</v>
      </c>
      <c r="D203" s="36" t="s">
        <v>671</v>
      </c>
      <c r="E203" s="43" t="s">
        <v>672</v>
      </c>
      <c r="F203" s="44" t="s">
        <v>673</v>
      </c>
      <c r="G203" s="39">
        <v>418</v>
      </c>
      <c r="H203" s="40">
        <v>43140</v>
      </c>
      <c r="I203" s="39">
        <v>380</v>
      </c>
    </row>
    <row r="204" spans="1:9" ht="78.75" x14ac:dyDescent="0.25">
      <c r="A204" s="42" t="s">
        <v>674</v>
      </c>
      <c r="B204" s="36" t="s">
        <v>669</v>
      </c>
      <c r="C204" s="37" t="s">
        <v>675</v>
      </c>
      <c r="D204" s="36" t="s">
        <v>671</v>
      </c>
      <c r="E204" s="43" t="s">
        <v>676</v>
      </c>
      <c r="F204" s="44" t="s">
        <v>673</v>
      </c>
      <c r="G204" s="39">
        <v>198</v>
      </c>
      <c r="H204" s="40" t="s">
        <v>677</v>
      </c>
      <c r="I204" s="39">
        <v>180</v>
      </c>
    </row>
    <row r="205" spans="1:9" ht="78.75" x14ac:dyDescent="0.25">
      <c r="A205" s="42" t="s">
        <v>678</v>
      </c>
      <c r="B205" s="36" t="s">
        <v>669</v>
      </c>
      <c r="C205" s="37" t="s">
        <v>679</v>
      </c>
      <c r="D205" s="36" t="s">
        <v>671</v>
      </c>
      <c r="E205" s="43" t="s">
        <v>676</v>
      </c>
      <c r="F205" s="44" t="s">
        <v>680</v>
      </c>
      <c r="G205" s="39">
        <v>360</v>
      </c>
      <c r="H205" s="40" t="s">
        <v>681</v>
      </c>
      <c r="I205" s="39">
        <v>360</v>
      </c>
    </row>
    <row r="206" spans="1:9" ht="110.25" x14ac:dyDescent="0.25">
      <c r="A206" s="42" t="s">
        <v>682</v>
      </c>
      <c r="B206" s="36" t="s">
        <v>669</v>
      </c>
      <c r="C206" s="37" t="s">
        <v>679</v>
      </c>
      <c r="D206" s="36" t="s">
        <v>671</v>
      </c>
      <c r="E206" s="43" t="s">
        <v>672</v>
      </c>
      <c r="F206" s="44" t="s">
        <v>680</v>
      </c>
      <c r="G206" s="45">
        <v>240</v>
      </c>
      <c r="H206" s="40" t="s">
        <v>683</v>
      </c>
      <c r="I206" s="45">
        <v>240</v>
      </c>
    </row>
    <row r="207" spans="1:9" ht="110.25" x14ac:dyDescent="0.25">
      <c r="A207" s="42" t="s">
        <v>684</v>
      </c>
      <c r="B207" s="36" t="s">
        <v>669</v>
      </c>
      <c r="C207" s="37" t="s">
        <v>685</v>
      </c>
      <c r="D207" s="36" t="s">
        <v>671</v>
      </c>
      <c r="E207" s="43" t="s">
        <v>672</v>
      </c>
      <c r="F207" s="44" t="s">
        <v>680</v>
      </c>
      <c r="G207" s="45">
        <v>270</v>
      </c>
      <c r="H207" s="40" t="s">
        <v>686</v>
      </c>
      <c r="I207" s="45">
        <v>270</v>
      </c>
    </row>
    <row r="208" spans="1:9" ht="78.75" x14ac:dyDescent="0.25">
      <c r="A208" s="42" t="s">
        <v>687</v>
      </c>
      <c r="B208" s="36" t="s">
        <v>669</v>
      </c>
      <c r="C208" s="37" t="s">
        <v>688</v>
      </c>
      <c r="D208" s="36" t="s">
        <v>671</v>
      </c>
      <c r="E208" s="43" t="s">
        <v>689</v>
      </c>
      <c r="F208" s="44" t="s">
        <v>689</v>
      </c>
      <c r="G208" s="45">
        <v>280</v>
      </c>
      <c r="H208" s="40" t="s">
        <v>690</v>
      </c>
      <c r="I208" s="45">
        <v>280</v>
      </c>
    </row>
    <row r="209" spans="1:9" ht="78.75" x14ac:dyDescent="0.25">
      <c r="A209" s="42" t="s">
        <v>691</v>
      </c>
      <c r="B209" s="36" t="s">
        <v>669</v>
      </c>
      <c r="C209" s="37" t="s">
        <v>692</v>
      </c>
      <c r="D209" s="36" t="s">
        <v>671</v>
      </c>
      <c r="E209" s="43" t="s">
        <v>680</v>
      </c>
      <c r="F209" s="44" t="s">
        <v>680</v>
      </c>
      <c r="G209" s="45">
        <v>250</v>
      </c>
      <c r="H209" s="40" t="s">
        <v>690</v>
      </c>
      <c r="I209" s="45">
        <v>250</v>
      </c>
    </row>
    <row r="210" spans="1:9" ht="78.75" x14ac:dyDescent="0.25">
      <c r="A210" s="42" t="s">
        <v>674</v>
      </c>
      <c r="B210" s="36" t="s">
        <v>669</v>
      </c>
      <c r="C210" s="37" t="s">
        <v>675</v>
      </c>
      <c r="D210" s="36" t="s">
        <v>671</v>
      </c>
      <c r="E210" s="43" t="s">
        <v>693</v>
      </c>
      <c r="F210" s="44" t="s">
        <v>673</v>
      </c>
      <c r="G210" s="45">
        <v>198</v>
      </c>
      <c r="H210" s="40" t="s">
        <v>694</v>
      </c>
      <c r="I210" s="45">
        <v>180</v>
      </c>
    </row>
    <row r="211" spans="1:9" ht="78.75" x14ac:dyDescent="0.25">
      <c r="A211" s="42" t="s">
        <v>695</v>
      </c>
      <c r="B211" s="36" t="s">
        <v>669</v>
      </c>
      <c r="C211" s="37" t="s">
        <v>696</v>
      </c>
      <c r="D211" s="36" t="s">
        <v>671</v>
      </c>
      <c r="E211" s="43" t="s">
        <v>697</v>
      </c>
      <c r="F211" s="44" t="s">
        <v>697</v>
      </c>
      <c r="G211" s="45">
        <v>1433</v>
      </c>
      <c r="H211" s="40" t="s">
        <v>698</v>
      </c>
      <c r="I211" s="45">
        <v>1286.3599999999999</v>
      </c>
    </row>
    <row r="212" spans="1:9" ht="78.75" x14ac:dyDescent="0.25">
      <c r="A212" s="42" t="s">
        <v>699</v>
      </c>
      <c r="B212" s="36" t="s">
        <v>669</v>
      </c>
      <c r="C212" s="37" t="s">
        <v>700</v>
      </c>
      <c r="D212" s="36" t="s">
        <v>671</v>
      </c>
      <c r="E212" s="43" t="s">
        <v>701</v>
      </c>
      <c r="F212" s="44" t="s">
        <v>701</v>
      </c>
      <c r="G212" s="45">
        <v>97.6</v>
      </c>
      <c r="H212" s="40" t="s">
        <v>698</v>
      </c>
      <c r="I212" s="45">
        <v>80</v>
      </c>
    </row>
    <row r="213" spans="1:9" ht="126" x14ac:dyDescent="0.25">
      <c r="A213" s="42" t="s">
        <v>702</v>
      </c>
      <c r="B213" s="36" t="s">
        <v>669</v>
      </c>
      <c r="C213" s="36" t="s">
        <v>703</v>
      </c>
      <c r="D213" s="36" t="s">
        <v>671</v>
      </c>
      <c r="E213" s="43" t="s">
        <v>704</v>
      </c>
      <c r="F213" s="38" t="s">
        <v>680</v>
      </c>
      <c r="G213" s="45">
        <v>600</v>
      </c>
      <c r="H213" s="40" t="s">
        <v>705</v>
      </c>
      <c r="I213" s="45">
        <v>600</v>
      </c>
    </row>
    <row r="214" spans="1:9" ht="78.75" x14ac:dyDescent="0.25">
      <c r="A214" s="42" t="s">
        <v>706</v>
      </c>
      <c r="B214" s="36" t="s">
        <v>669</v>
      </c>
      <c r="C214" s="37" t="s">
        <v>707</v>
      </c>
      <c r="D214" s="36" t="s">
        <v>671</v>
      </c>
      <c r="E214" s="43" t="s">
        <v>708</v>
      </c>
      <c r="F214" s="44" t="s">
        <v>708</v>
      </c>
      <c r="G214" s="45">
        <v>73.2</v>
      </c>
      <c r="H214" s="40" t="s">
        <v>698</v>
      </c>
      <c r="I214" s="45">
        <v>60</v>
      </c>
    </row>
    <row r="215" spans="1:9" ht="110.25" x14ac:dyDescent="0.25">
      <c r="A215" s="42" t="s">
        <v>709</v>
      </c>
      <c r="B215" s="36" t="s">
        <v>669</v>
      </c>
      <c r="C215" s="36" t="s">
        <v>710</v>
      </c>
      <c r="D215" s="36" t="s">
        <v>671</v>
      </c>
      <c r="E215" s="43" t="s">
        <v>672</v>
      </c>
      <c r="F215" s="38" t="s">
        <v>680</v>
      </c>
      <c r="G215" s="45">
        <v>240</v>
      </c>
      <c r="H215" s="40">
        <v>43398</v>
      </c>
      <c r="I215" s="45">
        <v>240</v>
      </c>
    </row>
    <row r="216" spans="1:9" ht="78.75" x14ac:dyDescent="0.25">
      <c r="A216" s="42" t="s">
        <v>711</v>
      </c>
      <c r="B216" s="36" t="s">
        <v>669</v>
      </c>
      <c r="C216" s="36" t="s">
        <v>710</v>
      </c>
      <c r="D216" s="36" t="s">
        <v>671</v>
      </c>
      <c r="E216" s="43" t="s">
        <v>712</v>
      </c>
      <c r="F216" s="38" t="s">
        <v>713</v>
      </c>
      <c r="G216" s="45">
        <v>260</v>
      </c>
      <c r="H216" s="40" t="s">
        <v>714</v>
      </c>
      <c r="I216" s="45">
        <v>260</v>
      </c>
    </row>
    <row r="217" spans="1:9" ht="78.75" x14ac:dyDescent="0.25">
      <c r="A217" s="42" t="s">
        <v>715</v>
      </c>
      <c r="B217" s="36" t="s">
        <v>669</v>
      </c>
      <c r="C217" s="36" t="s">
        <v>716</v>
      </c>
      <c r="D217" s="36" t="s">
        <v>671</v>
      </c>
      <c r="E217" s="43" t="s">
        <v>717</v>
      </c>
      <c r="F217" s="44" t="s">
        <v>717</v>
      </c>
      <c r="G217" s="45">
        <v>132.13</v>
      </c>
      <c r="H217" s="40" t="s">
        <v>718</v>
      </c>
      <c r="I217" s="45">
        <v>108.3</v>
      </c>
    </row>
    <row r="218" spans="1:9" ht="78.75" x14ac:dyDescent="0.25">
      <c r="A218" s="42" t="s">
        <v>719</v>
      </c>
      <c r="B218" s="36" t="s">
        <v>720</v>
      </c>
      <c r="C218" s="37" t="s">
        <v>721</v>
      </c>
      <c r="D218" s="36" t="s">
        <v>722</v>
      </c>
      <c r="E218" s="37" t="s">
        <v>723</v>
      </c>
      <c r="F218" s="38" t="s">
        <v>724</v>
      </c>
      <c r="G218" s="39">
        <v>150.97999999999999</v>
      </c>
      <c r="H218" s="46" t="s">
        <v>725</v>
      </c>
      <c r="I218" s="39">
        <v>123.75</v>
      </c>
    </row>
    <row r="219" spans="1:9" ht="78.75" x14ac:dyDescent="0.25">
      <c r="A219" s="42" t="s">
        <v>726</v>
      </c>
      <c r="B219" s="36" t="s">
        <v>720</v>
      </c>
      <c r="C219" s="37" t="s">
        <v>727</v>
      </c>
      <c r="D219" s="36" t="s">
        <v>722</v>
      </c>
      <c r="E219" s="37" t="s">
        <v>728</v>
      </c>
      <c r="F219" s="38" t="s">
        <v>724</v>
      </c>
      <c r="G219" s="39">
        <v>9</v>
      </c>
      <c r="H219" s="40">
        <v>43158</v>
      </c>
      <c r="I219" s="39">
        <v>7.38</v>
      </c>
    </row>
    <row r="220" spans="1:9" ht="78.75" x14ac:dyDescent="0.25">
      <c r="A220" s="42" t="s">
        <v>729</v>
      </c>
      <c r="B220" s="36" t="s">
        <v>720</v>
      </c>
      <c r="C220" s="37" t="s">
        <v>730</v>
      </c>
      <c r="D220" s="36" t="s">
        <v>722</v>
      </c>
      <c r="E220" s="37" t="s">
        <v>728</v>
      </c>
      <c r="F220" s="38" t="s">
        <v>724</v>
      </c>
      <c r="G220" s="39">
        <v>9</v>
      </c>
      <c r="H220" s="40" t="s">
        <v>731</v>
      </c>
      <c r="I220" s="39">
        <v>7.38</v>
      </c>
    </row>
    <row r="221" spans="1:9" ht="78.75" x14ac:dyDescent="0.25">
      <c r="A221" s="42" t="s">
        <v>732</v>
      </c>
      <c r="B221" s="36" t="s">
        <v>720</v>
      </c>
      <c r="C221" s="37" t="s">
        <v>733</v>
      </c>
      <c r="D221" s="36" t="s">
        <v>722</v>
      </c>
      <c r="E221" s="37" t="s">
        <v>723</v>
      </c>
      <c r="F221" s="38" t="s">
        <v>724</v>
      </c>
      <c r="G221" s="39">
        <v>105.01</v>
      </c>
      <c r="H221" s="40" t="s">
        <v>734</v>
      </c>
      <c r="I221" s="39">
        <v>86.07</v>
      </c>
    </row>
    <row r="222" spans="1:9" ht="78.75" x14ac:dyDescent="0.25">
      <c r="A222" s="42" t="s">
        <v>735</v>
      </c>
      <c r="B222" s="36" t="s">
        <v>720</v>
      </c>
      <c r="C222" s="37" t="s">
        <v>736</v>
      </c>
      <c r="D222" s="36" t="s">
        <v>722</v>
      </c>
      <c r="E222" s="37" t="s">
        <v>737</v>
      </c>
      <c r="F222" s="38" t="s">
        <v>738</v>
      </c>
      <c r="G222" s="39">
        <v>1540</v>
      </c>
      <c r="H222" s="40" t="s">
        <v>739</v>
      </c>
      <c r="I222" s="39">
        <v>1400</v>
      </c>
    </row>
    <row r="223" spans="1:9" ht="78.75" x14ac:dyDescent="0.25">
      <c r="A223" s="42" t="s">
        <v>740</v>
      </c>
      <c r="B223" s="36" t="s">
        <v>720</v>
      </c>
      <c r="C223" s="37" t="s">
        <v>741</v>
      </c>
      <c r="D223" s="36" t="s">
        <v>722</v>
      </c>
      <c r="E223" s="37" t="s">
        <v>728</v>
      </c>
      <c r="F223" s="38" t="s">
        <v>724</v>
      </c>
      <c r="G223" s="39">
        <v>15.01</v>
      </c>
      <c r="H223" s="40" t="s">
        <v>742</v>
      </c>
      <c r="I223" s="39">
        <v>12.3</v>
      </c>
    </row>
    <row r="224" spans="1:9" ht="78.75" x14ac:dyDescent="0.25">
      <c r="A224" s="42" t="s">
        <v>743</v>
      </c>
      <c r="B224" s="36" t="s">
        <v>720</v>
      </c>
      <c r="C224" s="37" t="s">
        <v>744</v>
      </c>
      <c r="D224" s="36" t="s">
        <v>722</v>
      </c>
      <c r="E224" s="37" t="s">
        <v>728</v>
      </c>
      <c r="F224" s="38" t="s">
        <v>724</v>
      </c>
      <c r="G224" s="39">
        <v>60</v>
      </c>
      <c r="H224" s="40" t="s">
        <v>745</v>
      </c>
      <c r="I224" s="39">
        <v>49.18</v>
      </c>
    </row>
    <row r="225" spans="1:9" ht="78.75" x14ac:dyDescent="0.25">
      <c r="A225" s="42" t="s">
        <v>746</v>
      </c>
      <c r="B225" s="36" t="s">
        <v>720</v>
      </c>
      <c r="C225" s="37" t="s">
        <v>744</v>
      </c>
      <c r="D225" s="36" t="s">
        <v>722</v>
      </c>
      <c r="E225" s="37" t="s">
        <v>723</v>
      </c>
      <c r="F225" s="38" t="s">
        <v>724</v>
      </c>
      <c r="G225" s="39">
        <v>112.5</v>
      </c>
      <c r="H225" s="40" t="s">
        <v>747</v>
      </c>
      <c r="I225" s="39">
        <v>92.21</v>
      </c>
    </row>
    <row r="226" spans="1:9" ht="78.75" x14ac:dyDescent="0.25">
      <c r="A226" s="42" t="s">
        <v>748</v>
      </c>
      <c r="B226" s="36" t="s">
        <v>720</v>
      </c>
      <c r="C226" s="37" t="s">
        <v>749</v>
      </c>
      <c r="D226" s="36" t="s">
        <v>722</v>
      </c>
      <c r="E226" s="37" t="s">
        <v>750</v>
      </c>
      <c r="F226" s="38" t="s">
        <v>751</v>
      </c>
      <c r="G226" s="39">
        <v>100</v>
      </c>
      <c r="H226" s="40" t="s">
        <v>752</v>
      </c>
      <c r="I226" s="39">
        <v>90.91</v>
      </c>
    </row>
    <row r="227" spans="1:9" ht="94.5" x14ac:dyDescent="0.25">
      <c r="A227" s="42" t="s">
        <v>753</v>
      </c>
      <c r="B227" s="36" t="s">
        <v>754</v>
      </c>
      <c r="C227" s="37" t="s">
        <v>755</v>
      </c>
      <c r="D227" s="36" t="s">
        <v>756</v>
      </c>
      <c r="E227" s="37" t="s">
        <v>757</v>
      </c>
      <c r="F227" s="38" t="s">
        <v>757</v>
      </c>
      <c r="G227" s="39">
        <v>840</v>
      </c>
      <c r="H227" s="40">
        <v>43151</v>
      </c>
      <c r="I227" s="39">
        <v>840</v>
      </c>
    </row>
    <row r="228" spans="1:9" ht="94.5" x14ac:dyDescent="0.25">
      <c r="A228" s="42" t="s">
        <v>758</v>
      </c>
      <c r="B228" s="36" t="s">
        <v>754</v>
      </c>
      <c r="C228" s="37" t="s">
        <v>759</v>
      </c>
      <c r="D228" s="36" t="s">
        <v>756</v>
      </c>
      <c r="E228" s="37" t="s">
        <v>757</v>
      </c>
      <c r="F228" s="38" t="s">
        <v>757</v>
      </c>
      <c r="G228" s="39">
        <v>861</v>
      </c>
      <c r="H228" s="40">
        <v>43167</v>
      </c>
      <c r="I228" s="39">
        <v>861</v>
      </c>
    </row>
    <row r="229" spans="1:9" ht="94.5" x14ac:dyDescent="0.25">
      <c r="A229" s="47" t="s">
        <v>760</v>
      </c>
      <c r="B229" s="36" t="s">
        <v>754</v>
      </c>
      <c r="C229" s="37" t="s">
        <v>761</v>
      </c>
      <c r="D229" s="36" t="s">
        <v>756</v>
      </c>
      <c r="E229" s="37" t="s">
        <v>762</v>
      </c>
      <c r="F229" s="38" t="s">
        <v>762</v>
      </c>
      <c r="G229" s="39">
        <v>36.36</v>
      </c>
      <c r="H229" s="40">
        <v>43164</v>
      </c>
      <c r="I229" s="39"/>
    </row>
    <row r="230" spans="1:9" ht="94.5" x14ac:dyDescent="0.25">
      <c r="A230" s="42" t="s">
        <v>763</v>
      </c>
      <c r="B230" s="36" t="s">
        <v>754</v>
      </c>
      <c r="C230" s="37" t="s">
        <v>761</v>
      </c>
      <c r="D230" s="36" t="s">
        <v>756</v>
      </c>
      <c r="E230" s="37" t="s">
        <v>764</v>
      </c>
      <c r="F230" s="38" t="s">
        <v>764</v>
      </c>
      <c r="G230" s="39">
        <v>9.09</v>
      </c>
      <c r="H230" s="40">
        <v>43168</v>
      </c>
      <c r="I230" s="39">
        <v>9.09</v>
      </c>
    </row>
    <row r="231" spans="1:9" ht="94.5" x14ac:dyDescent="0.25">
      <c r="A231" s="42" t="s">
        <v>765</v>
      </c>
      <c r="B231" s="36" t="s">
        <v>754</v>
      </c>
      <c r="C231" s="37" t="s">
        <v>766</v>
      </c>
      <c r="D231" s="36" t="s">
        <v>767</v>
      </c>
      <c r="E231" s="37" t="s">
        <v>768</v>
      </c>
      <c r="F231" s="48" t="s">
        <v>769</v>
      </c>
      <c r="G231" s="49"/>
      <c r="H231" s="49"/>
      <c r="I231" s="49"/>
    </row>
    <row r="232" spans="1:9" ht="94.5" x14ac:dyDescent="0.25">
      <c r="A232" s="42" t="s">
        <v>770</v>
      </c>
      <c r="B232" s="36" t="s">
        <v>754</v>
      </c>
      <c r="C232" s="37" t="s">
        <v>761</v>
      </c>
      <c r="D232" s="36" t="s">
        <v>756</v>
      </c>
      <c r="E232" s="37" t="s">
        <v>764</v>
      </c>
      <c r="F232" s="38" t="s">
        <v>764</v>
      </c>
      <c r="G232" s="39">
        <v>36.36</v>
      </c>
      <c r="H232" s="40">
        <v>43173</v>
      </c>
      <c r="I232" s="39">
        <v>36.36</v>
      </c>
    </row>
    <row r="233" spans="1:9" ht="94.5" x14ac:dyDescent="0.25">
      <c r="A233" s="42" t="s">
        <v>771</v>
      </c>
      <c r="B233" s="36" t="s">
        <v>754</v>
      </c>
      <c r="C233" s="37" t="s">
        <v>772</v>
      </c>
      <c r="D233" s="36" t="s">
        <v>767</v>
      </c>
      <c r="E233" s="37" t="s">
        <v>773</v>
      </c>
      <c r="F233" s="38" t="s">
        <v>774</v>
      </c>
      <c r="G233" s="39">
        <v>1062.42</v>
      </c>
      <c r="H233" s="40" t="s">
        <v>775</v>
      </c>
      <c r="I233" s="39">
        <v>1062.42</v>
      </c>
    </row>
    <row r="234" spans="1:9" ht="94.5" x14ac:dyDescent="0.25">
      <c r="A234" s="35" t="s">
        <v>776</v>
      </c>
      <c r="B234" s="36" t="s">
        <v>754</v>
      </c>
      <c r="C234" s="37" t="s">
        <v>777</v>
      </c>
      <c r="D234" s="36" t="s">
        <v>756</v>
      </c>
      <c r="E234" s="37" t="s">
        <v>757</v>
      </c>
      <c r="F234" s="38" t="s">
        <v>757</v>
      </c>
      <c r="G234" s="39">
        <v>650</v>
      </c>
      <c r="H234" s="40">
        <v>43237</v>
      </c>
      <c r="I234" s="39">
        <v>650</v>
      </c>
    </row>
    <row r="235" spans="1:9" ht="94.5" x14ac:dyDescent="0.25">
      <c r="A235" s="35" t="s">
        <v>778</v>
      </c>
      <c r="B235" s="36" t="s">
        <v>754</v>
      </c>
      <c r="C235" s="37" t="s">
        <v>779</v>
      </c>
      <c r="D235" s="36" t="s">
        <v>756</v>
      </c>
      <c r="E235" s="37" t="s">
        <v>757</v>
      </c>
      <c r="F235" s="38" t="s">
        <v>757</v>
      </c>
      <c r="G235" s="39">
        <v>975</v>
      </c>
      <c r="H235" s="40">
        <v>43391</v>
      </c>
      <c r="I235" s="39">
        <v>975</v>
      </c>
    </row>
    <row r="236" spans="1:9" ht="94.5" x14ac:dyDescent="0.25">
      <c r="A236" s="42" t="s">
        <v>780</v>
      </c>
      <c r="B236" s="36" t="s">
        <v>754</v>
      </c>
      <c r="C236" s="37" t="s">
        <v>761</v>
      </c>
      <c r="D236" s="36" t="s">
        <v>756</v>
      </c>
      <c r="E236" s="37" t="s">
        <v>764</v>
      </c>
      <c r="F236" s="38" t="s">
        <v>764</v>
      </c>
      <c r="G236" s="39">
        <v>22.73</v>
      </c>
      <c r="H236" s="40">
        <v>43397</v>
      </c>
      <c r="I236" s="39"/>
    </row>
    <row r="237" spans="1:9" ht="94.5" x14ac:dyDescent="0.25">
      <c r="A237" s="42" t="s">
        <v>781</v>
      </c>
      <c r="B237" s="36" t="s">
        <v>754</v>
      </c>
      <c r="C237" s="37" t="s">
        <v>761</v>
      </c>
      <c r="D237" s="36" t="s">
        <v>756</v>
      </c>
      <c r="E237" s="37" t="s">
        <v>764</v>
      </c>
      <c r="F237" s="38" t="s">
        <v>764</v>
      </c>
      <c r="G237" s="39">
        <v>36.36</v>
      </c>
      <c r="H237" s="40">
        <v>43424</v>
      </c>
      <c r="I237" s="39"/>
    </row>
    <row r="238" spans="1:9" ht="94.5" x14ac:dyDescent="0.25">
      <c r="A238" s="42" t="s">
        <v>782</v>
      </c>
      <c r="B238" s="36" t="s">
        <v>783</v>
      </c>
      <c r="C238" s="37" t="s">
        <v>784</v>
      </c>
      <c r="D238" s="36" t="s">
        <v>639</v>
      </c>
      <c r="E238" s="37" t="s">
        <v>785</v>
      </c>
      <c r="F238" s="38" t="s">
        <v>786</v>
      </c>
      <c r="G238" s="39">
        <v>2898.5</v>
      </c>
      <c r="H238" s="40">
        <v>43146</v>
      </c>
      <c r="I238" s="39">
        <v>2635</v>
      </c>
    </row>
    <row r="239" spans="1:9" ht="63" x14ac:dyDescent="0.25">
      <c r="A239" s="42" t="s">
        <v>787</v>
      </c>
      <c r="B239" s="36" t="s">
        <v>783</v>
      </c>
      <c r="C239" s="37" t="s">
        <v>788</v>
      </c>
      <c r="D239" s="36" t="s">
        <v>639</v>
      </c>
      <c r="E239" s="37" t="s">
        <v>789</v>
      </c>
      <c r="F239" s="38" t="s">
        <v>789</v>
      </c>
      <c r="G239" s="39">
        <v>488</v>
      </c>
      <c r="H239" s="40" t="s">
        <v>790</v>
      </c>
      <c r="I239" s="39">
        <v>400</v>
      </c>
    </row>
    <row r="240" spans="1:9" ht="63" x14ac:dyDescent="0.25">
      <c r="A240" s="42" t="s">
        <v>791</v>
      </c>
      <c r="B240" s="36" t="s">
        <v>783</v>
      </c>
      <c r="C240" s="37" t="s">
        <v>792</v>
      </c>
      <c r="D240" s="36" t="s">
        <v>639</v>
      </c>
      <c r="E240" s="37" t="s">
        <v>793</v>
      </c>
      <c r="F240" s="38" t="s">
        <v>793</v>
      </c>
      <c r="G240" s="39">
        <v>1260</v>
      </c>
      <c r="H240" s="40" t="s">
        <v>794</v>
      </c>
      <c r="I240" s="39">
        <v>1260</v>
      </c>
    </row>
    <row r="241" spans="1:9" ht="63" x14ac:dyDescent="0.25">
      <c r="A241" s="42" t="s">
        <v>795</v>
      </c>
      <c r="B241" s="36" t="s">
        <v>783</v>
      </c>
      <c r="C241" s="37" t="s">
        <v>796</v>
      </c>
      <c r="D241" s="36" t="s">
        <v>639</v>
      </c>
      <c r="E241" s="37" t="s">
        <v>789</v>
      </c>
      <c r="F241" s="38" t="s">
        <v>789</v>
      </c>
      <c r="G241" s="39">
        <v>97.6</v>
      </c>
      <c r="H241" s="40">
        <v>43207</v>
      </c>
      <c r="I241" s="39">
        <v>80</v>
      </c>
    </row>
    <row r="242" spans="1:9" ht="63" x14ac:dyDescent="0.25">
      <c r="A242" s="42" t="s">
        <v>797</v>
      </c>
      <c r="B242" s="36" t="s">
        <v>783</v>
      </c>
      <c r="C242" s="37" t="s">
        <v>798</v>
      </c>
      <c r="D242" s="36" t="s">
        <v>639</v>
      </c>
      <c r="E242" s="37" t="s">
        <v>799</v>
      </c>
      <c r="F242" s="38" t="s">
        <v>799</v>
      </c>
      <c r="G242" s="39">
        <v>496.83</v>
      </c>
      <c r="H242" s="40">
        <v>76063</v>
      </c>
      <c r="I242" s="39">
        <v>407.24</v>
      </c>
    </row>
    <row r="243" spans="1:9" ht="63" x14ac:dyDescent="0.25">
      <c r="A243" s="42" t="s">
        <v>800</v>
      </c>
      <c r="B243" s="36" t="s">
        <v>783</v>
      </c>
      <c r="C243" s="37" t="s">
        <v>801</v>
      </c>
      <c r="D243" s="36" t="s">
        <v>639</v>
      </c>
      <c r="E243" s="37" t="s">
        <v>802</v>
      </c>
      <c r="F243" s="38" t="s">
        <v>802</v>
      </c>
      <c r="G243" s="39">
        <v>275</v>
      </c>
      <c r="H243" s="40">
        <v>43399</v>
      </c>
      <c r="I243" s="39">
        <v>275</v>
      </c>
    </row>
    <row r="244" spans="1:9" ht="63" x14ac:dyDescent="0.25">
      <c r="A244" s="42" t="s">
        <v>803</v>
      </c>
      <c r="B244" s="36" t="s">
        <v>783</v>
      </c>
      <c r="C244" s="37" t="s">
        <v>804</v>
      </c>
      <c r="D244" s="36" t="s">
        <v>639</v>
      </c>
      <c r="E244" s="37" t="s">
        <v>805</v>
      </c>
      <c r="F244" s="38" t="s">
        <v>806</v>
      </c>
      <c r="G244" s="39">
        <v>899</v>
      </c>
      <c r="H244" s="40" t="s">
        <v>807</v>
      </c>
      <c r="I244" s="39">
        <v>899</v>
      </c>
    </row>
    <row r="245" spans="1:9" ht="94.5" x14ac:dyDescent="0.25">
      <c r="A245" s="42" t="s">
        <v>808</v>
      </c>
      <c r="B245" s="36" t="s">
        <v>809</v>
      </c>
      <c r="C245" s="37" t="s">
        <v>810</v>
      </c>
      <c r="D245" s="36" t="s">
        <v>639</v>
      </c>
      <c r="E245" s="50" t="s">
        <v>811</v>
      </c>
      <c r="F245" s="38" t="s">
        <v>812</v>
      </c>
      <c r="G245" s="51">
        <v>1336.5</v>
      </c>
      <c r="H245" s="40"/>
      <c r="I245" s="51">
        <v>1215</v>
      </c>
    </row>
    <row r="246" spans="1:9" ht="63" x14ac:dyDescent="0.25">
      <c r="A246" s="42" t="s">
        <v>813</v>
      </c>
      <c r="B246" s="36" t="s">
        <v>809</v>
      </c>
      <c r="C246" s="37" t="s">
        <v>814</v>
      </c>
      <c r="D246" s="36" t="s">
        <v>639</v>
      </c>
      <c r="E246" s="50" t="s">
        <v>815</v>
      </c>
      <c r="F246" s="38" t="s">
        <v>816</v>
      </c>
      <c r="G246" s="51">
        <v>400</v>
      </c>
      <c r="H246" s="46" t="s">
        <v>817</v>
      </c>
      <c r="I246" s="51">
        <v>400</v>
      </c>
    </row>
    <row r="247" spans="1:9" ht="141.75" x14ac:dyDescent="0.25">
      <c r="A247" s="52" t="s">
        <v>818</v>
      </c>
      <c r="B247" s="36" t="s">
        <v>809</v>
      </c>
      <c r="C247" s="37" t="s">
        <v>819</v>
      </c>
      <c r="D247" s="36" t="s">
        <v>639</v>
      </c>
      <c r="E247" s="50" t="s">
        <v>820</v>
      </c>
      <c r="F247" s="53" t="s">
        <v>821</v>
      </c>
      <c r="G247" s="51">
        <v>1039.5</v>
      </c>
      <c r="H247" s="40"/>
      <c r="I247" s="51">
        <v>945</v>
      </c>
    </row>
    <row r="248" spans="1:9" ht="63" x14ac:dyDescent="0.25">
      <c r="A248" s="42" t="s">
        <v>822</v>
      </c>
      <c r="B248" s="36" t="s">
        <v>809</v>
      </c>
      <c r="C248" s="37" t="s">
        <v>823</v>
      </c>
      <c r="D248" s="13" t="s">
        <v>639</v>
      </c>
      <c r="E248" s="43" t="s">
        <v>824</v>
      </c>
      <c r="F248" s="44" t="s">
        <v>824</v>
      </c>
      <c r="G248" s="51">
        <v>363.56</v>
      </c>
      <c r="H248" s="46"/>
      <c r="I248" s="51">
        <v>298</v>
      </c>
    </row>
    <row r="249" spans="1:9" ht="63" x14ac:dyDescent="0.25">
      <c r="A249" s="42" t="s">
        <v>825</v>
      </c>
      <c r="B249" s="36" t="s">
        <v>809</v>
      </c>
      <c r="C249" s="37" t="s">
        <v>826</v>
      </c>
      <c r="D249" s="36"/>
      <c r="E249" s="43" t="s">
        <v>827</v>
      </c>
      <c r="F249" s="44" t="s">
        <v>827</v>
      </c>
      <c r="G249" s="51">
        <v>390.01</v>
      </c>
      <c r="H249" s="46"/>
      <c r="I249" s="51">
        <v>354.55</v>
      </c>
    </row>
    <row r="250" spans="1:9" ht="63" x14ac:dyDescent="0.25">
      <c r="A250" s="42" t="s">
        <v>828</v>
      </c>
      <c r="B250" s="36" t="s">
        <v>809</v>
      </c>
      <c r="C250" s="37" t="s">
        <v>823</v>
      </c>
      <c r="D250" s="36" t="s">
        <v>639</v>
      </c>
      <c r="E250" s="43" t="s">
        <v>824</v>
      </c>
      <c r="F250" s="44" t="s">
        <v>824</v>
      </c>
      <c r="G250" s="51">
        <v>359.9</v>
      </c>
      <c r="H250" s="46"/>
      <c r="I250" s="51">
        <v>295</v>
      </c>
    </row>
    <row r="251" spans="1:9" ht="63" x14ac:dyDescent="0.25">
      <c r="A251" s="42" t="s">
        <v>829</v>
      </c>
      <c r="B251" s="36" t="s">
        <v>809</v>
      </c>
      <c r="C251" s="37" t="s">
        <v>823</v>
      </c>
      <c r="D251" s="13" t="s">
        <v>639</v>
      </c>
      <c r="E251" s="43" t="s">
        <v>830</v>
      </c>
      <c r="F251" s="44" t="s">
        <v>830</v>
      </c>
      <c r="G251" s="51">
        <v>310.67</v>
      </c>
      <c r="H251" s="46"/>
      <c r="I251" s="51">
        <v>254.65</v>
      </c>
    </row>
    <row r="252" spans="1:9" ht="126" x14ac:dyDescent="0.25">
      <c r="A252" s="42" t="s">
        <v>831</v>
      </c>
      <c r="B252" s="36" t="s">
        <v>809</v>
      </c>
      <c r="C252" s="43" t="s">
        <v>832</v>
      </c>
      <c r="D252" s="13" t="s">
        <v>639</v>
      </c>
      <c r="E252" s="54" t="s">
        <v>833</v>
      </c>
      <c r="F252" s="55" t="s">
        <v>834</v>
      </c>
      <c r="G252" s="51">
        <v>486.55</v>
      </c>
      <c r="H252" s="46"/>
      <c r="I252" s="51">
        <v>486.55</v>
      </c>
    </row>
    <row r="253" spans="1:9" ht="63" x14ac:dyDescent="0.25">
      <c r="A253" s="42" t="s">
        <v>835</v>
      </c>
      <c r="B253" s="36" t="s">
        <v>809</v>
      </c>
      <c r="C253" s="37" t="s">
        <v>836</v>
      </c>
      <c r="D253" s="36" t="s">
        <v>626</v>
      </c>
      <c r="E253" s="37" t="s">
        <v>837</v>
      </c>
      <c r="F253" s="38" t="s">
        <v>838</v>
      </c>
      <c r="G253" s="39">
        <v>18.3</v>
      </c>
      <c r="H253" s="40">
        <v>43423</v>
      </c>
      <c r="I253" s="39">
        <v>15</v>
      </c>
    </row>
    <row r="254" spans="1:9" ht="63" x14ac:dyDescent="0.25">
      <c r="A254" s="42" t="s">
        <v>839</v>
      </c>
      <c r="B254" s="36" t="s">
        <v>809</v>
      </c>
      <c r="C254" s="37" t="s">
        <v>836</v>
      </c>
      <c r="D254" s="36" t="s">
        <v>626</v>
      </c>
      <c r="E254" s="37" t="s">
        <v>837</v>
      </c>
      <c r="F254" s="38" t="s">
        <v>838</v>
      </c>
      <c r="G254" s="39">
        <v>70.760000000000005</v>
      </c>
      <c r="H254" s="40">
        <v>43423</v>
      </c>
      <c r="I254" s="39">
        <v>58</v>
      </c>
    </row>
    <row r="255" spans="1:9" ht="63" x14ac:dyDescent="0.25">
      <c r="A255" s="42" t="s">
        <v>840</v>
      </c>
      <c r="B255" s="36" t="s">
        <v>809</v>
      </c>
      <c r="C255" s="37" t="s">
        <v>841</v>
      </c>
      <c r="D255" s="36" t="s">
        <v>626</v>
      </c>
      <c r="E255" s="37" t="s">
        <v>842</v>
      </c>
      <c r="F255" s="38" t="s">
        <v>843</v>
      </c>
      <c r="G255" s="39">
        <v>1238</v>
      </c>
      <c r="H255" s="40">
        <v>43433</v>
      </c>
      <c r="I255" s="39">
        <v>1238</v>
      </c>
    </row>
    <row r="256" spans="1:9" ht="63" x14ac:dyDescent="0.25">
      <c r="A256" s="42" t="s">
        <v>844</v>
      </c>
      <c r="B256" s="36" t="s">
        <v>809</v>
      </c>
      <c r="C256" s="37" t="s">
        <v>845</v>
      </c>
      <c r="D256" s="36" t="s">
        <v>626</v>
      </c>
      <c r="E256" s="37" t="s">
        <v>846</v>
      </c>
      <c r="F256" s="38" t="s">
        <v>847</v>
      </c>
      <c r="G256" s="39">
        <v>500</v>
      </c>
      <c r="H256" s="40">
        <v>43434</v>
      </c>
      <c r="I256" s="39">
        <v>409.84</v>
      </c>
    </row>
    <row r="257" spans="1:9" ht="63" x14ac:dyDescent="0.25">
      <c r="A257" s="42" t="s">
        <v>848</v>
      </c>
      <c r="B257" s="36" t="s">
        <v>849</v>
      </c>
      <c r="C257" s="56" t="s">
        <v>850</v>
      </c>
      <c r="D257" s="36" t="s">
        <v>626</v>
      </c>
      <c r="E257" s="37" t="s">
        <v>851</v>
      </c>
      <c r="F257" s="57" t="s">
        <v>852</v>
      </c>
      <c r="G257" s="39">
        <v>3812.5</v>
      </c>
      <c r="H257" s="40" t="s">
        <v>853</v>
      </c>
      <c r="I257" s="39">
        <v>3125</v>
      </c>
    </row>
    <row r="258" spans="1:9" ht="63" x14ac:dyDescent="0.25">
      <c r="A258" s="42" t="s">
        <v>854</v>
      </c>
      <c r="B258" s="36" t="s">
        <v>849</v>
      </c>
      <c r="C258" s="56" t="s">
        <v>855</v>
      </c>
      <c r="D258" s="58" t="s">
        <v>626</v>
      </c>
      <c r="E258" s="37"/>
      <c r="F258" s="57" t="s">
        <v>856</v>
      </c>
      <c r="G258" s="39">
        <v>165</v>
      </c>
      <c r="H258" s="40" t="s">
        <v>857</v>
      </c>
      <c r="I258" s="39">
        <v>150</v>
      </c>
    </row>
    <row r="259" spans="1:9" ht="63" x14ac:dyDescent="0.25">
      <c r="A259" s="42" t="s">
        <v>858</v>
      </c>
      <c r="B259" s="36" t="s">
        <v>849</v>
      </c>
      <c r="C259" s="37" t="s">
        <v>859</v>
      </c>
      <c r="D259" s="36" t="s">
        <v>626</v>
      </c>
      <c r="E259" s="37" t="s">
        <v>860</v>
      </c>
      <c r="F259" s="38" t="s">
        <v>861</v>
      </c>
      <c r="G259" s="39">
        <v>924</v>
      </c>
      <c r="H259" s="40" t="s">
        <v>862</v>
      </c>
      <c r="I259" s="39">
        <v>840</v>
      </c>
    </row>
    <row r="260" spans="1:9" ht="63" x14ac:dyDescent="0.25">
      <c r="A260" s="42" t="s">
        <v>863</v>
      </c>
      <c r="B260" s="36" t="s">
        <v>849</v>
      </c>
      <c r="C260" s="37" t="s">
        <v>864</v>
      </c>
      <c r="D260" s="36" t="s">
        <v>626</v>
      </c>
      <c r="E260" s="37"/>
      <c r="F260" s="38" t="s">
        <v>865</v>
      </c>
      <c r="G260" s="39">
        <v>1320</v>
      </c>
      <c r="H260" s="40">
        <v>43153</v>
      </c>
      <c r="I260" s="39">
        <v>1200</v>
      </c>
    </row>
    <row r="261" spans="1:9" ht="63" x14ac:dyDescent="0.25">
      <c r="A261" s="42" t="s">
        <v>866</v>
      </c>
      <c r="B261" s="36" t="s">
        <v>849</v>
      </c>
      <c r="C261" s="56" t="s">
        <v>867</v>
      </c>
      <c r="D261" s="58" t="s">
        <v>626</v>
      </c>
      <c r="E261" s="37"/>
      <c r="F261" s="57" t="s">
        <v>856</v>
      </c>
      <c r="G261" s="39">
        <v>75</v>
      </c>
      <c r="H261" s="40">
        <v>43171</v>
      </c>
      <c r="I261" s="39">
        <v>68.180000000000007</v>
      </c>
    </row>
    <row r="262" spans="1:9" ht="63" x14ac:dyDescent="0.25">
      <c r="A262" s="42" t="s">
        <v>868</v>
      </c>
      <c r="B262" s="36" t="s">
        <v>849</v>
      </c>
      <c r="C262" s="56" t="s">
        <v>869</v>
      </c>
      <c r="D262" s="58" t="s">
        <v>626</v>
      </c>
      <c r="E262" s="37"/>
      <c r="F262" s="57" t="s">
        <v>856</v>
      </c>
      <c r="G262" s="39">
        <v>165</v>
      </c>
      <c r="H262" s="40">
        <v>43178</v>
      </c>
      <c r="I262" s="39">
        <v>150</v>
      </c>
    </row>
    <row r="263" spans="1:9" ht="63" x14ac:dyDescent="0.25">
      <c r="A263" s="42" t="s">
        <v>870</v>
      </c>
      <c r="B263" s="36" t="s">
        <v>849</v>
      </c>
      <c r="C263" s="56" t="s">
        <v>871</v>
      </c>
      <c r="D263" s="36" t="s">
        <v>626</v>
      </c>
      <c r="E263" s="37" t="s">
        <v>851</v>
      </c>
      <c r="F263" s="57" t="s">
        <v>852</v>
      </c>
      <c r="G263" s="39">
        <v>732</v>
      </c>
      <c r="H263" s="40" t="s">
        <v>872</v>
      </c>
      <c r="I263" s="39">
        <v>600</v>
      </c>
    </row>
    <row r="264" spans="1:9" ht="63" x14ac:dyDescent="0.25">
      <c r="A264" s="42" t="s">
        <v>873</v>
      </c>
      <c r="B264" s="36" t="s">
        <v>849</v>
      </c>
      <c r="C264" s="56" t="s">
        <v>874</v>
      </c>
      <c r="D264" s="58" t="s">
        <v>626</v>
      </c>
      <c r="E264" s="37"/>
      <c r="F264" s="57" t="s">
        <v>856</v>
      </c>
      <c r="G264" s="39">
        <v>45</v>
      </c>
      <c r="H264" s="40">
        <v>43202</v>
      </c>
      <c r="I264" s="39">
        <v>40.909999999999997</v>
      </c>
    </row>
    <row r="265" spans="1:9" ht="63" x14ac:dyDescent="0.25">
      <c r="A265" s="42" t="s">
        <v>875</v>
      </c>
      <c r="B265" s="36" t="s">
        <v>849</v>
      </c>
      <c r="C265" s="56" t="s">
        <v>876</v>
      </c>
      <c r="D265" s="58" t="s">
        <v>626</v>
      </c>
      <c r="E265" s="37"/>
      <c r="F265" s="57" t="s">
        <v>877</v>
      </c>
      <c r="G265" s="39">
        <v>77.97</v>
      </c>
      <c r="H265" s="40">
        <v>43187</v>
      </c>
      <c r="I265" s="39">
        <v>63.91</v>
      </c>
    </row>
    <row r="266" spans="1:9" ht="63" x14ac:dyDescent="0.25">
      <c r="A266" s="42" t="s">
        <v>878</v>
      </c>
      <c r="B266" s="36" t="s">
        <v>849</v>
      </c>
      <c r="C266" s="56" t="s">
        <v>879</v>
      </c>
      <c r="D266" s="58" t="s">
        <v>626</v>
      </c>
      <c r="E266" s="37"/>
      <c r="F266" s="57" t="s">
        <v>856</v>
      </c>
      <c r="G266" s="39">
        <v>135</v>
      </c>
      <c r="H266" s="40">
        <v>43227</v>
      </c>
      <c r="I266" s="39">
        <v>122.73</v>
      </c>
    </row>
    <row r="267" spans="1:9" ht="63" x14ac:dyDescent="0.25">
      <c r="A267" s="42" t="s">
        <v>880</v>
      </c>
      <c r="B267" s="36" t="s">
        <v>849</v>
      </c>
      <c r="C267" s="56" t="s">
        <v>881</v>
      </c>
      <c r="D267" s="58" t="s">
        <v>626</v>
      </c>
      <c r="E267" s="37"/>
      <c r="F267" s="57" t="s">
        <v>856</v>
      </c>
      <c r="G267" s="39">
        <v>105</v>
      </c>
      <c r="H267" s="40">
        <v>43234</v>
      </c>
      <c r="I267" s="39">
        <v>95.45</v>
      </c>
    </row>
    <row r="268" spans="1:9" ht="63" x14ac:dyDescent="0.25">
      <c r="A268" s="42" t="s">
        <v>882</v>
      </c>
      <c r="B268" s="36" t="s">
        <v>849</v>
      </c>
      <c r="C268" s="37" t="s">
        <v>883</v>
      </c>
      <c r="D268" s="36" t="s">
        <v>626</v>
      </c>
      <c r="E268" s="37"/>
      <c r="F268" s="38" t="s">
        <v>861</v>
      </c>
      <c r="G268" s="39">
        <v>330</v>
      </c>
      <c r="H268" s="40" t="s">
        <v>884</v>
      </c>
      <c r="I268" s="39">
        <v>300</v>
      </c>
    </row>
    <row r="269" spans="1:9" ht="63" x14ac:dyDescent="0.25">
      <c r="A269" s="42" t="s">
        <v>885</v>
      </c>
      <c r="B269" s="36" t="s">
        <v>849</v>
      </c>
      <c r="C269" s="56" t="s">
        <v>886</v>
      </c>
      <c r="D269" s="58" t="s">
        <v>626</v>
      </c>
      <c r="E269" s="37"/>
      <c r="F269" s="57" t="s">
        <v>887</v>
      </c>
      <c r="G269" s="39">
        <v>200</v>
      </c>
      <c r="H269" s="40" t="s">
        <v>888</v>
      </c>
      <c r="I269" s="39">
        <v>200</v>
      </c>
    </row>
    <row r="270" spans="1:9" ht="63" x14ac:dyDescent="0.25">
      <c r="A270" s="42" t="s">
        <v>889</v>
      </c>
      <c r="B270" s="36" t="s">
        <v>849</v>
      </c>
      <c r="C270" s="56" t="s">
        <v>890</v>
      </c>
      <c r="D270" s="58" t="s">
        <v>626</v>
      </c>
      <c r="E270" s="37"/>
      <c r="F270" s="57" t="s">
        <v>856</v>
      </c>
      <c r="G270" s="39">
        <v>75</v>
      </c>
      <c r="H270" s="40">
        <v>43276</v>
      </c>
      <c r="I270" s="39">
        <v>68.180000000000007</v>
      </c>
    </row>
    <row r="271" spans="1:9" ht="63" x14ac:dyDescent="0.25">
      <c r="A271" s="42" t="s">
        <v>891</v>
      </c>
      <c r="B271" s="36" t="s">
        <v>849</v>
      </c>
      <c r="C271" s="56" t="s">
        <v>892</v>
      </c>
      <c r="D271" s="58" t="s">
        <v>626</v>
      </c>
      <c r="E271" s="37"/>
      <c r="F271" s="57" t="s">
        <v>856</v>
      </c>
      <c r="G271" s="39">
        <v>150</v>
      </c>
      <c r="H271" s="40">
        <v>43278</v>
      </c>
      <c r="I271" s="39">
        <v>136.36000000000001</v>
      </c>
    </row>
    <row r="272" spans="1:9" ht="63" x14ac:dyDescent="0.25">
      <c r="A272" s="42" t="s">
        <v>893</v>
      </c>
      <c r="B272" s="36" t="s">
        <v>849</v>
      </c>
      <c r="C272" s="56" t="s">
        <v>894</v>
      </c>
      <c r="D272" s="58" t="s">
        <v>626</v>
      </c>
      <c r="E272" s="37"/>
      <c r="F272" s="57" t="s">
        <v>856</v>
      </c>
      <c r="G272" s="39">
        <v>75</v>
      </c>
      <c r="H272" s="40">
        <v>43368</v>
      </c>
      <c r="I272" s="39">
        <v>68.180000000000007</v>
      </c>
    </row>
    <row r="273" spans="1:9" ht="63" x14ac:dyDescent="0.25">
      <c r="A273" s="42" t="s">
        <v>895</v>
      </c>
      <c r="B273" s="36" t="s">
        <v>849</v>
      </c>
      <c r="C273" s="37" t="s">
        <v>896</v>
      </c>
      <c r="D273" s="36" t="s">
        <v>626</v>
      </c>
      <c r="E273" s="37" t="s">
        <v>897</v>
      </c>
      <c r="F273" s="38" t="s">
        <v>861</v>
      </c>
      <c r="G273" s="39">
        <v>1540</v>
      </c>
      <c r="H273" s="40" t="s">
        <v>898</v>
      </c>
      <c r="I273" s="39">
        <v>1400</v>
      </c>
    </row>
    <row r="274" spans="1:9" ht="63" x14ac:dyDescent="0.25">
      <c r="A274" s="42" t="s">
        <v>899</v>
      </c>
      <c r="B274" s="36" t="s">
        <v>849</v>
      </c>
      <c r="C274" s="37" t="s">
        <v>900</v>
      </c>
      <c r="D274" s="36" t="s">
        <v>626</v>
      </c>
      <c r="E274" s="37"/>
      <c r="F274" s="38" t="s">
        <v>861</v>
      </c>
      <c r="G274" s="39">
        <v>160</v>
      </c>
      <c r="H274" s="40" t="s">
        <v>901</v>
      </c>
      <c r="I274" s="39">
        <v>145.44999999999999</v>
      </c>
    </row>
    <row r="275" spans="1:9" ht="63" x14ac:dyDescent="0.25">
      <c r="A275" s="42" t="s">
        <v>902</v>
      </c>
      <c r="B275" s="36" t="s">
        <v>849</v>
      </c>
      <c r="C275" s="56" t="s">
        <v>903</v>
      </c>
      <c r="D275" s="58" t="s">
        <v>626</v>
      </c>
      <c r="E275" s="37"/>
      <c r="F275" s="57" t="s">
        <v>904</v>
      </c>
      <c r="G275" s="39">
        <v>484</v>
      </c>
      <c r="H275" s="40">
        <v>43357</v>
      </c>
      <c r="I275" s="39">
        <v>440</v>
      </c>
    </row>
    <row r="276" spans="1:9" ht="63" x14ac:dyDescent="0.25">
      <c r="A276" s="42" t="s">
        <v>905</v>
      </c>
      <c r="B276" s="36" t="s">
        <v>849</v>
      </c>
      <c r="C276" s="56" t="s">
        <v>906</v>
      </c>
      <c r="D276" s="58" t="s">
        <v>626</v>
      </c>
      <c r="E276" s="37"/>
      <c r="F276" s="57" t="s">
        <v>856</v>
      </c>
      <c r="G276" s="39">
        <v>135</v>
      </c>
      <c r="H276" s="40">
        <v>43381</v>
      </c>
      <c r="I276" s="39">
        <v>122.73</v>
      </c>
    </row>
    <row r="277" spans="1:9" ht="78.75" x14ac:dyDescent="0.25">
      <c r="A277" s="42" t="s">
        <v>907</v>
      </c>
      <c r="B277" s="36" t="s">
        <v>849</v>
      </c>
      <c r="C277" s="37" t="s">
        <v>908</v>
      </c>
      <c r="D277" s="36" t="s">
        <v>626</v>
      </c>
      <c r="E277" s="56" t="s">
        <v>909</v>
      </c>
      <c r="F277" s="38" t="s">
        <v>865</v>
      </c>
      <c r="G277" s="39">
        <v>1661</v>
      </c>
      <c r="H277" s="40" t="s">
        <v>910</v>
      </c>
      <c r="I277" s="39">
        <v>1510</v>
      </c>
    </row>
    <row r="278" spans="1:9" ht="63" x14ac:dyDescent="0.25">
      <c r="A278" s="42" t="s">
        <v>911</v>
      </c>
      <c r="B278" s="36" t="s">
        <v>849</v>
      </c>
      <c r="C278" s="56" t="s">
        <v>912</v>
      </c>
      <c r="D278" s="58" t="s">
        <v>626</v>
      </c>
      <c r="E278" s="37"/>
      <c r="F278" s="57" t="s">
        <v>856</v>
      </c>
      <c r="G278" s="39">
        <v>30</v>
      </c>
      <c r="H278" s="40">
        <v>43396</v>
      </c>
      <c r="I278" s="39">
        <v>27.27</v>
      </c>
    </row>
    <row r="279" spans="1:9" ht="63" x14ac:dyDescent="0.25">
      <c r="A279" s="42" t="s">
        <v>913</v>
      </c>
      <c r="B279" s="36" t="s">
        <v>849</v>
      </c>
      <c r="C279" s="56" t="s">
        <v>912</v>
      </c>
      <c r="D279" s="58" t="s">
        <v>626</v>
      </c>
      <c r="E279" s="37"/>
      <c r="F279" s="57" t="s">
        <v>856</v>
      </c>
      <c r="G279" s="39">
        <v>120</v>
      </c>
      <c r="H279" s="40">
        <v>43398</v>
      </c>
      <c r="I279" s="39">
        <v>109.09</v>
      </c>
    </row>
    <row r="280" spans="1:9" ht="63" x14ac:dyDescent="0.25">
      <c r="A280" s="42" t="s">
        <v>914</v>
      </c>
      <c r="B280" s="36" t="s">
        <v>849</v>
      </c>
      <c r="C280" s="37" t="s">
        <v>876</v>
      </c>
      <c r="D280" s="36" t="s">
        <v>626</v>
      </c>
      <c r="E280" s="37"/>
      <c r="F280" s="38" t="s">
        <v>915</v>
      </c>
      <c r="G280" s="39">
        <v>102.57</v>
      </c>
      <c r="H280" s="40">
        <v>43389</v>
      </c>
      <c r="I280" s="39">
        <v>84.07</v>
      </c>
    </row>
    <row r="281" spans="1:9" ht="94.5" x14ac:dyDescent="0.25">
      <c r="A281" s="42" t="s">
        <v>916</v>
      </c>
      <c r="B281" s="36" t="s">
        <v>849</v>
      </c>
      <c r="C281" s="37" t="s">
        <v>917</v>
      </c>
      <c r="D281" s="36" t="s">
        <v>626</v>
      </c>
      <c r="E281" s="56" t="s">
        <v>918</v>
      </c>
      <c r="F281" s="38" t="s">
        <v>919</v>
      </c>
      <c r="G281" s="39">
        <v>3877.5</v>
      </c>
      <c r="H281" s="40">
        <v>43391</v>
      </c>
      <c r="I281" s="59" t="s">
        <v>920</v>
      </c>
    </row>
    <row r="282" spans="1:9" ht="63" x14ac:dyDescent="0.25">
      <c r="A282" s="42" t="s">
        <v>921</v>
      </c>
      <c r="B282" s="36" t="s">
        <v>849</v>
      </c>
      <c r="C282" s="56" t="s">
        <v>922</v>
      </c>
      <c r="D282" s="58" t="s">
        <v>626</v>
      </c>
      <c r="E282" s="56"/>
      <c r="F282" s="57" t="s">
        <v>856</v>
      </c>
      <c r="G282" s="39">
        <v>68.180000000000007</v>
      </c>
      <c r="H282" s="40">
        <v>43416</v>
      </c>
      <c r="I282" s="59" t="s">
        <v>920</v>
      </c>
    </row>
    <row r="283" spans="1:9" ht="63" x14ac:dyDescent="0.25">
      <c r="A283" s="42" t="s">
        <v>923</v>
      </c>
      <c r="B283" s="36" t="s">
        <v>849</v>
      </c>
      <c r="C283" s="56" t="s">
        <v>924</v>
      </c>
      <c r="D283" s="58" t="s">
        <v>626</v>
      </c>
      <c r="E283" s="56"/>
      <c r="F283" s="57" t="s">
        <v>856</v>
      </c>
      <c r="G283" s="39">
        <v>27.27</v>
      </c>
      <c r="H283" s="40">
        <v>43434</v>
      </c>
      <c r="I283" s="59" t="s">
        <v>920</v>
      </c>
    </row>
    <row r="284" spans="1:9" ht="63" x14ac:dyDescent="0.25">
      <c r="A284" s="42" t="s">
        <v>925</v>
      </c>
      <c r="B284" s="36" t="s">
        <v>849</v>
      </c>
      <c r="C284" s="56" t="s">
        <v>926</v>
      </c>
      <c r="D284" s="58" t="s">
        <v>626</v>
      </c>
      <c r="E284" s="56"/>
      <c r="F284" s="57" t="s">
        <v>856</v>
      </c>
      <c r="G284" s="39">
        <v>68.180000000000007</v>
      </c>
      <c r="H284" s="40">
        <v>43444</v>
      </c>
      <c r="I284" s="59" t="s">
        <v>920</v>
      </c>
    </row>
    <row r="285" spans="1:9" ht="63" x14ac:dyDescent="0.25">
      <c r="A285" s="42" t="s">
        <v>927</v>
      </c>
      <c r="B285" s="36" t="s">
        <v>849</v>
      </c>
      <c r="C285" s="56" t="s">
        <v>928</v>
      </c>
      <c r="D285" s="58" t="s">
        <v>626</v>
      </c>
      <c r="E285" s="37"/>
      <c r="F285" s="57" t="s">
        <v>856</v>
      </c>
      <c r="G285" s="39">
        <v>40.909999999999997</v>
      </c>
      <c r="H285" s="40">
        <v>43448</v>
      </c>
      <c r="I285" s="59" t="s">
        <v>920</v>
      </c>
    </row>
    <row r="286" spans="1:9" ht="236.25" x14ac:dyDescent="0.25">
      <c r="A286" s="42" t="s">
        <v>929</v>
      </c>
      <c r="B286" s="36" t="s">
        <v>930</v>
      </c>
      <c r="C286" s="38" t="s">
        <v>931</v>
      </c>
      <c r="D286" s="36" t="s">
        <v>932</v>
      </c>
      <c r="E286" s="37" t="s">
        <v>933</v>
      </c>
      <c r="F286" s="38" t="s">
        <v>934</v>
      </c>
      <c r="G286" s="39">
        <v>520</v>
      </c>
      <c r="H286" s="60" t="s">
        <v>935</v>
      </c>
      <c r="I286" s="39">
        <v>520</v>
      </c>
    </row>
    <row r="287" spans="1:9" ht="94.5" x14ac:dyDescent="0.25">
      <c r="A287" s="42" t="s">
        <v>936</v>
      </c>
      <c r="B287" s="36" t="s">
        <v>930</v>
      </c>
      <c r="C287" s="37" t="s">
        <v>937</v>
      </c>
      <c r="D287" s="36" t="s">
        <v>932</v>
      </c>
      <c r="E287" s="37" t="s">
        <v>938</v>
      </c>
      <c r="F287" s="38" t="s">
        <v>938</v>
      </c>
      <c r="G287" s="39">
        <v>1133</v>
      </c>
      <c r="H287" s="60" t="s">
        <v>939</v>
      </c>
      <c r="I287" s="39">
        <v>1013.64</v>
      </c>
    </row>
    <row r="288" spans="1:9" ht="63" x14ac:dyDescent="0.25">
      <c r="A288" s="36" t="s">
        <v>940</v>
      </c>
      <c r="B288" s="36" t="s">
        <v>941</v>
      </c>
      <c r="C288" s="38" t="s">
        <v>942</v>
      </c>
      <c r="D288" s="13" t="s">
        <v>626</v>
      </c>
      <c r="E288" s="36"/>
      <c r="F288" s="38" t="s">
        <v>943</v>
      </c>
      <c r="G288" s="61">
        <v>210</v>
      </c>
      <c r="H288" s="62"/>
      <c r="I288" s="61">
        <v>210</v>
      </c>
    </row>
    <row r="289" spans="1:9" ht="63" x14ac:dyDescent="0.25">
      <c r="A289" s="36" t="s">
        <v>944</v>
      </c>
      <c r="B289" s="36" t="s">
        <v>941</v>
      </c>
      <c r="C289" s="38" t="s">
        <v>945</v>
      </c>
      <c r="D289" s="13" t="s">
        <v>626</v>
      </c>
      <c r="E289" s="36"/>
      <c r="F289" s="38" t="s">
        <v>946</v>
      </c>
      <c r="G289" s="61">
        <v>280.2</v>
      </c>
      <c r="H289" s="62"/>
      <c r="I289" s="61">
        <v>280.2</v>
      </c>
    </row>
    <row r="290" spans="1:9" ht="63" x14ac:dyDescent="0.25">
      <c r="A290" s="36" t="s">
        <v>947</v>
      </c>
      <c r="B290" s="36" t="s">
        <v>941</v>
      </c>
      <c r="C290" s="38" t="s">
        <v>948</v>
      </c>
      <c r="D290" s="13" t="s">
        <v>626</v>
      </c>
      <c r="E290" s="36"/>
      <c r="F290" s="38" t="s">
        <v>943</v>
      </c>
      <c r="G290" s="61">
        <v>82.52</v>
      </c>
      <c r="H290" s="62"/>
      <c r="I290" s="61">
        <v>82.52</v>
      </c>
    </row>
    <row r="291" spans="1:9" ht="63" x14ac:dyDescent="0.25">
      <c r="A291" s="36" t="s">
        <v>949</v>
      </c>
      <c r="B291" s="36" t="s">
        <v>941</v>
      </c>
      <c r="C291" s="38" t="s">
        <v>948</v>
      </c>
      <c r="D291" s="13" t="s">
        <v>626</v>
      </c>
      <c r="E291" s="36"/>
      <c r="F291" s="38" t="s">
        <v>943</v>
      </c>
      <c r="G291" s="61">
        <v>305</v>
      </c>
      <c r="H291" s="62"/>
      <c r="I291" s="61">
        <v>305</v>
      </c>
    </row>
    <row r="292" spans="1:9" ht="78.75" x14ac:dyDescent="0.25">
      <c r="A292" s="36" t="s">
        <v>950</v>
      </c>
      <c r="B292" s="36" t="s">
        <v>941</v>
      </c>
      <c r="C292" s="38" t="s">
        <v>951</v>
      </c>
      <c r="D292" s="13" t="s">
        <v>626</v>
      </c>
      <c r="E292" s="36"/>
      <c r="F292" s="38" t="s">
        <v>943</v>
      </c>
      <c r="G292" s="61">
        <v>498</v>
      </c>
      <c r="H292" s="62"/>
      <c r="I292" s="61">
        <v>498</v>
      </c>
    </row>
    <row r="293" spans="1:9" ht="63" x14ac:dyDescent="0.25">
      <c r="A293" s="36" t="s">
        <v>952</v>
      </c>
      <c r="B293" s="36" t="s">
        <v>941</v>
      </c>
      <c r="C293" s="63" t="s">
        <v>953</v>
      </c>
      <c r="D293" s="13" t="s">
        <v>626</v>
      </c>
      <c r="E293" s="64"/>
      <c r="F293" s="63" t="s">
        <v>954</v>
      </c>
      <c r="G293" s="65">
        <v>250</v>
      </c>
      <c r="H293" s="62"/>
      <c r="I293" s="65">
        <v>250</v>
      </c>
    </row>
    <row r="294" spans="1:9" ht="63" x14ac:dyDescent="0.25">
      <c r="A294" s="42" t="s">
        <v>955</v>
      </c>
      <c r="B294" s="36" t="s">
        <v>956</v>
      </c>
      <c r="C294" s="37" t="s">
        <v>957</v>
      </c>
      <c r="D294" s="36" t="s">
        <v>958</v>
      </c>
      <c r="E294" s="37" t="s">
        <v>959</v>
      </c>
      <c r="F294" s="38" t="s">
        <v>960</v>
      </c>
      <c r="G294" s="39">
        <v>6000</v>
      </c>
      <c r="H294" s="40" t="s">
        <v>961</v>
      </c>
      <c r="I294" s="39">
        <v>6000</v>
      </c>
    </row>
    <row r="295" spans="1:9" ht="63" x14ac:dyDescent="0.25">
      <c r="A295" s="35" t="s">
        <v>962</v>
      </c>
      <c r="B295" s="36" t="s">
        <v>956</v>
      </c>
      <c r="C295" s="37" t="s">
        <v>963</v>
      </c>
      <c r="D295" s="36" t="s">
        <v>958</v>
      </c>
      <c r="E295" s="37" t="s">
        <v>964</v>
      </c>
      <c r="F295" s="38" t="s">
        <v>965</v>
      </c>
      <c r="G295" s="59">
        <v>521.29999999999995</v>
      </c>
      <c r="H295" s="40" t="s">
        <v>966</v>
      </c>
      <c r="I295" s="39">
        <v>521.29999999999995</v>
      </c>
    </row>
  </sheetData>
  <mergeCells count="3">
    <mergeCell ref="A1:I1"/>
    <mergeCell ref="F81:I81"/>
    <mergeCell ref="F231:I231"/>
  </mergeCells>
  <hyperlinks>
    <hyperlink ref="F117" r:id="rId1" tooltip="Fornitore" display="https://www.acquistinretepa.it/transazioni/manageOrdineAcquisto.do?org.apache.struts.taglib.html.CANCEL=true&amp;theOrdineAcquisto.idOrdineAcquisto=4744346&amp;adfgenDispatchAction=areaDocumentale"/>
  </hyperlinks>
  <printOptions horizontalCentered="1" verticalCentered="1"/>
  <pageMargins left="0" right="0" top="0.74803149606299213" bottom="0.74803149606299213" header="0.31496062992125984" footer="0.31496062992125984"/>
  <pageSetup paperSize="9" scale="65" orientation="landscape" verticalDpi="0" r:id="rId2"/>
  <headerFooter>
    <oddFooter>&amp;R&amp;"-,Corsivo"pag.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SSM e Formazioni Territoriali</vt:lpstr>
      <vt:lpstr>'SSM e Formazioni Territoriali'!Titoli_stampa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Liverani</dc:creator>
  <cp:lastModifiedBy>Laura Liverani</cp:lastModifiedBy>
  <cp:lastPrinted>2019-01-31T13:21:41Z</cp:lastPrinted>
  <dcterms:created xsi:type="dcterms:W3CDTF">2019-01-31T12:55:56Z</dcterms:created>
  <dcterms:modified xsi:type="dcterms:W3CDTF">2019-01-31T13:21:46Z</dcterms:modified>
</cp:coreProperties>
</file>