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0" windowWidth="19095" windowHeight="5400" activeTab="3"/>
  </bookViews>
  <sheets>
    <sheet name="I SEM 2016" sheetId="2" r:id="rId1"/>
    <sheet name="I SEM 2016 (2)" sheetId="6" r:id="rId2"/>
    <sheet name="II SEM 2016" sheetId="5" r:id="rId3"/>
    <sheet name="II SEM 2016 RESIDUO" sheetId="7" r:id="rId4"/>
    <sheet name="Foglio3" sheetId="3" r:id="rId5"/>
  </sheets>
  <calcPr calcId="145621"/>
</workbook>
</file>

<file path=xl/calcChain.xml><?xml version="1.0" encoding="utf-8"?>
<calcChain xmlns="http://schemas.openxmlformats.org/spreadsheetml/2006/main">
  <c r="Z13" i="7" l="1"/>
  <c r="X13" i="7"/>
  <c r="U13" i="7"/>
  <c r="V13" i="7"/>
  <c r="Z7" i="7" l="1"/>
  <c r="Z5" i="7"/>
  <c r="Z6" i="7"/>
  <c r="Z8" i="7"/>
  <c r="Z10" i="7"/>
  <c r="Z11" i="7"/>
  <c r="Z12" i="7"/>
  <c r="Z14" i="7"/>
  <c r="Z4" i="7"/>
  <c r="Y5" i="7"/>
  <c r="Y6" i="7"/>
  <c r="Y7" i="7"/>
  <c r="Y8" i="7"/>
  <c r="Y9" i="7"/>
  <c r="Y10" i="7"/>
  <c r="Y11" i="7"/>
  <c r="Y12" i="7"/>
  <c r="Y13" i="7"/>
  <c r="Y14" i="7"/>
  <c r="Y4" i="7"/>
  <c r="W14" i="7"/>
  <c r="W13" i="7"/>
  <c r="W12" i="7"/>
  <c r="W11" i="7"/>
  <c r="W10" i="7"/>
  <c r="W9" i="7"/>
  <c r="W6" i="7"/>
  <c r="W5" i="7"/>
  <c r="W4" i="7"/>
  <c r="W8" i="7"/>
  <c r="W7" i="7"/>
  <c r="U8" i="7" l="1"/>
  <c r="U7" i="7"/>
  <c r="U6" i="7"/>
  <c r="U14" i="7" l="1"/>
  <c r="U12" i="7"/>
  <c r="U11" i="7"/>
  <c r="U10" i="7"/>
  <c r="U5" i="7"/>
  <c r="U4" i="7"/>
  <c r="V14" i="7"/>
  <c r="V12" i="7"/>
  <c r="V11" i="7"/>
  <c r="V10" i="7"/>
  <c r="V9" i="7"/>
  <c r="V8" i="7"/>
  <c r="V7" i="7"/>
  <c r="V6" i="7"/>
  <c r="V5" i="7"/>
  <c r="V4" i="7"/>
  <c r="T14" i="7"/>
  <c r="T13" i="7"/>
  <c r="T12" i="7"/>
  <c r="T11" i="7"/>
  <c r="T10" i="7"/>
  <c r="T9" i="7"/>
  <c r="U9" i="7" s="1"/>
  <c r="T8" i="7"/>
  <c r="T7" i="7"/>
  <c r="T6" i="7"/>
  <c r="T5" i="7"/>
  <c r="T4" i="7"/>
  <c r="T3" i="7"/>
  <c r="X14" i="7" l="1"/>
  <c r="X12" i="7"/>
  <c r="X11" i="7"/>
  <c r="X10" i="7"/>
  <c r="X9" i="7"/>
  <c r="Z9" i="7" s="1"/>
  <c r="X8" i="7"/>
  <c r="X7" i="7"/>
  <c r="X6" i="7"/>
  <c r="X5" i="7"/>
  <c r="U15" i="7"/>
  <c r="X4" i="7"/>
  <c r="Y14" i="6"/>
  <c r="X14" i="6"/>
  <c r="Y13" i="6"/>
  <c r="X13" i="6"/>
  <c r="Y12" i="6"/>
  <c r="X12" i="6"/>
  <c r="Y11" i="6"/>
  <c r="X11" i="6"/>
  <c r="Y10" i="6"/>
  <c r="X10" i="6"/>
  <c r="Y9" i="6"/>
  <c r="X9" i="6"/>
  <c r="Y8" i="6"/>
  <c r="X8" i="6"/>
  <c r="Y7" i="6"/>
  <c r="X7" i="6"/>
  <c r="Y6" i="6"/>
  <c r="X6" i="6"/>
  <c r="Y5" i="6"/>
  <c r="Y15" i="6" s="1"/>
  <c r="X5" i="6"/>
  <c r="Y4" i="6"/>
  <c r="X4" i="6"/>
  <c r="X3" i="6"/>
  <c r="T14" i="5"/>
  <c r="T13" i="5"/>
  <c r="T12" i="5"/>
  <c r="U12" i="5" s="1"/>
  <c r="W12" i="5" s="1"/>
  <c r="T11" i="5"/>
  <c r="T10" i="5"/>
  <c r="T9" i="5"/>
  <c r="T8" i="5"/>
  <c r="T7" i="5"/>
  <c r="T6" i="5"/>
  <c r="T5" i="5"/>
  <c r="T4" i="5"/>
  <c r="T3" i="5"/>
  <c r="U4" i="5" l="1"/>
  <c r="W4" i="5" s="1"/>
  <c r="U5" i="5"/>
  <c r="W5" i="5" s="1"/>
  <c r="U14" i="5"/>
  <c r="W14" i="5" s="1"/>
  <c r="U9" i="5"/>
  <c r="W9" i="5" s="1"/>
  <c r="U10" i="5"/>
  <c r="W10" i="5" s="1"/>
  <c r="U13" i="5"/>
  <c r="W13" i="5" s="1"/>
  <c r="U11" i="5"/>
  <c r="W11" i="5" s="1"/>
  <c r="U8" i="5"/>
  <c r="W8" i="5" s="1"/>
  <c r="U7" i="5"/>
  <c r="W7" i="5" s="1"/>
  <c r="U6" i="5"/>
  <c r="W6" i="5" s="1"/>
  <c r="X4" i="2"/>
  <c r="X5" i="2"/>
  <c r="X6" i="2"/>
  <c r="Y6" i="2" s="1"/>
  <c r="X8" i="2"/>
  <c r="Y8" i="2" s="1"/>
  <c r="X7" i="2"/>
  <c r="Y7" i="2" s="1"/>
  <c r="X9" i="2"/>
  <c r="Y9" i="2" s="1"/>
  <c r="X10" i="2"/>
  <c r="Y10" i="2" s="1"/>
  <c r="X11" i="2"/>
  <c r="Y11" i="2" s="1"/>
  <c r="X12" i="2"/>
  <c r="Y12" i="2" s="1"/>
  <c r="X13" i="2"/>
  <c r="Y13" i="2" s="1"/>
  <c r="X14" i="2"/>
  <c r="Y14" i="2" s="1"/>
  <c r="X3" i="2"/>
  <c r="U15" i="5" l="1"/>
  <c r="X15" i="2"/>
  <c r="Y4" i="2"/>
  <c r="Y5" i="2"/>
  <c r="Y15" i="2" l="1"/>
</calcChain>
</file>

<file path=xl/sharedStrings.xml><?xml version="1.0" encoding="utf-8"?>
<sst xmlns="http://schemas.openxmlformats.org/spreadsheetml/2006/main" count="138" uniqueCount="38">
  <si>
    <t>Mesi</t>
  </si>
  <si>
    <t>Giorni</t>
  </si>
  <si>
    <t>PAGARE</t>
  </si>
  <si>
    <t>TOT.</t>
  </si>
  <si>
    <t>GENNAIO</t>
  </si>
  <si>
    <t>Prot. Gaetano Silvestri</t>
  </si>
  <si>
    <t>Dott. Francesco Cassano</t>
  </si>
  <si>
    <t>Dott.ssa Luisa De Renzis</t>
  </si>
  <si>
    <t>Dott. Guglielmo Leo</t>
  </si>
  <si>
    <t>Dott.ssa Luisa Napolitano</t>
  </si>
  <si>
    <t>Dott. Luca Perilli</t>
  </si>
  <si>
    <t>Dott. Gianluigi Morlini</t>
  </si>
  <si>
    <t>Dott. Nicola Russo</t>
  </si>
  <si>
    <t>Prof. Guido Melis</t>
  </si>
  <si>
    <t>Prof. Riccardo Ferrante</t>
  </si>
  <si>
    <t>Avv. Andrea Del Re</t>
  </si>
  <si>
    <t>Avv. Nicoletta Giorgi</t>
  </si>
  <si>
    <t>FEBBRAIO</t>
  </si>
  <si>
    <t>MARZO</t>
  </si>
  <si>
    <t>APRILE</t>
  </si>
  <si>
    <t>MAGGIO</t>
  </si>
  <si>
    <t>GIUGNO</t>
  </si>
  <si>
    <t>13/14</t>
  </si>
  <si>
    <t>LUGLIO</t>
  </si>
  <si>
    <t>SETTEMBRE</t>
  </si>
  <si>
    <t>OTTOBRE</t>
  </si>
  <si>
    <t>NOVEMBRE</t>
  </si>
  <si>
    <t>DICEMBRE</t>
  </si>
  <si>
    <t>collegamento skype</t>
  </si>
  <si>
    <t>18/ 19</t>
  </si>
  <si>
    <t xml:space="preserve">gettoni pagati fino al verbale n.18 </t>
  </si>
  <si>
    <t>A</t>
  </si>
  <si>
    <t>PAGATO I SEM.</t>
  </si>
  <si>
    <t>pagato presenze dal verbale n.19 al verbale n.27?</t>
  </si>
  <si>
    <t>PAGATO I-II SEM.</t>
  </si>
  <si>
    <t>ATTENZIONE LIMITE ANNUO € 20.000,00</t>
  </si>
  <si>
    <t>pagato presenze dal verbale n.28</t>
  </si>
  <si>
    <t>TOT.2016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</si>
</sst>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1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9" tint="-0.249977111117893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justify" vertical="top" wrapText="1"/>
    </xf>
    <xf numFmtId="0" fontId="0" fillId="0" borderId="0" xfId="0" applyBorder="1"/>
    <xf numFmtId="0" fontId="4" fillId="0" borderId="0" xfId="0" applyFont="1" applyBorder="1"/>
    <xf numFmtId="0" fontId="0" fillId="0" borderId="1" xfId="0" applyBorder="1"/>
    <xf numFmtId="0" fontId="4" fillId="0" borderId="1" xfId="0" applyFont="1" applyBorder="1"/>
    <xf numFmtId="0" fontId="1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64" fontId="5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3" xfId="0" applyBorder="1" applyAlignment="1"/>
    <xf numFmtId="0" fontId="0" fillId="0" borderId="4" xfId="0" applyBorder="1" applyAlignment="1"/>
    <xf numFmtId="0" fontId="0" fillId="0" borderId="2" xfId="0" applyBorder="1" applyAlignment="1"/>
    <xf numFmtId="0" fontId="0" fillId="0" borderId="0" xfId="0" applyBorder="1" applyAlignment="1"/>
    <xf numFmtId="0" fontId="0" fillId="0" borderId="0" xfId="0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2" borderId="1" xfId="0" applyFill="1" applyBorder="1" applyAlignment="1">
      <alignment vertical="top" wrapText="1"/>
    </xf>
    <xf numFmtId="0" fontId="0" fillId="2" borderId="0" xfId="0" applyFill="1"/>
    <xf numFmtId="0" fontId="0" fillId="3" borderId="1" xfId="0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4" borderId="0" xfId="0" applyFill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 applyAlignment="1">
      <alignment horizontal="justify" vertical="top" wrapText="1"/>
    </xf>
    <xf numFmtId="0" fontId="9" fillId="0" borderId="1" xfId="0" applyFont="1" applyBorder="1" applyAlignment="1">
      <alignment vertical="top" wrapText="1"/>
    </xf>
    <xf numFmtId="0" fontId="9" fillId="0" borderId="5" xfId="0" applyFont="1" applyFill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justify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164" fontId="12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7" fillId="2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7" fillId="4" borderId="1" xfId="0" applyFont="1" applyFill="1" applyBorder="1" applyAlignment="1">
      <alignment vertical="top" wrapText="1"/>
    </xf>
    <xf numFmtId="0" fontId="7" fillId="0" borderId="3" xfId="0" applyFont="1" applyBorder="1" applyAlignment="1"/>
    <xf numFmtId="0" fontId="7" fillId="0" borderId="4" xfId="0" applyFont="1" applyBorder="1" applyAlignment="1"/>
    <xf numFmtId="0" fontId="7" fillId="0" borderId="2" xfId="0" applyFont="1" applyBorder="1" applyAlignment="1"/>
    <xf numFmtId="164" fontId="7" fillId="0" borderId="1" xfId="0" applyNumberFormat="1" applyFont="1" applyBorder="1"/>
    <xf numFmtId="0" fontId="0" fillId="3" borderId="0" xfId="0" applyFill="1"/>
    <xf numFmtId="164" fontId="0" fillId="0" borderId="0" xfId="0" applyNumberFormat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0" fillId="5" borderId="0" xfId="0" applyFill="1"/>
    <xf numFmtId="164" fontId="3" fillId="5" borderId="1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wrapText="1"/>
    </xf>
    <xf numFmtId="0" fontId="7" fillId="0" borderId="0" xfId="0" applyFont="1" applyBorder="1" applyAlignment="1">
      <alignment wrapText="1"/>
    </xf>
    <xf numFmtId="1" fontId="8" fillId="0" borderId="0" xfId="0" applyNumberFormat="1" applyFont="1" applyBorder="1" applyAlignment="1">
      <alignment vertical="top" wrapText="1"/>
    </xf>
    <xf numFmtId="1" fontId="12" fillId="0" borderId="0" xfId="0" applyNumberFormat="1" applyFont="1" applyBorder="1" applyAlignment="1">
      <alignment vertical="top" wrapText="1"/>
    </xf>
    <xf numFmtId="1" fontId="7" fillId="0" borderId="0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3" fillId="6" borderId="0" xfId="0" applyFont="1" applyFill="1"/>
    <xf numFmtId="164" fontId="13" fillId="6" borderId="0" xfId="0" applyNumberFormat="1" applyFont="1" applyFill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workbookViewId="0">
      <selection activeCell="A26" sqref="A26"/>
    </sheetView>
  </sheetViews>
  <sheetFormatPr defaultRowHeight="15" x14ac:dyDescent="0.25"/>
  <cols>
    <col min="1" max="1" width="21.5703125" customWidth="1"/>
    <col min="2" max="18" width="4.28515625" customWidth="1"/>
    <col min="19" max="19" width="1.7109375" customWidth="1"/>
    <col min="20" max="20" width="3.140625" customWidth="1"/>
    <col min="21" max="21" width="2.85546875" customWidth="1"/>
    <col min="22" max="22" width="2.7109375" customWidth="1"/>
    <col min="23" max="23" width="2.85546875" customWidth="1"/>
    <col min="24" max="24" width="4.28515625" customWidth="1"/>
    <col min="25" max="25" width="11.42578125" customWidth="1"/>
  </cols>
  <sheetData>
    <row r="1" spans="1:25" ht="15.75" customHeight="1" thickBot="1" x14ac:dyDescent="0.3">
      <c r="A1" s="4" t="s">
        <v>0</v>
      </c>
      <c r="B1" s="62" t="s">
        <v>4</v>
      </c>
      <c r="C1" s="63"/>
      <c r="D1" s="64"/>
      <c r="E1" s="65" t="s">
        <v>17</v>
      </c>
      <c r="F1" s="65"/>
      <c r="G1" s="65"/>
      <c r="H1" s="65"/>
      <c r="I1" s="66" t="s">
        <v>18</v>
      </c>
      <c r="J1" s="67"/>
      <c r="K1" s="68"/>
      <c r="L1" s="62" t="s">
        <v>19</v>
      </c>
      <c r="M1" s="63"/>
      <c r="N1" s="63"/>
      <c r="O1" s="65" t="s">
        <v>20</v>
      </c>
      <c r="P1" s="65"/>
      <c r="Q1" s="65"/>
      <c r="R1" s="65"/>
      <c r="S1" s="62" t="s">
        <v>21</v>
      </c>
      <c r="T1" s="63"/>
      <c r="U1" s="63"/>
      <c r="V1" s="63"/>
      <c r="W1" s="64"/>
      <c r="X1" s="5" t="s">
        <v>3</v>
      </c>
      <c r="Y1" s="4" t="s">
        <v>2</v>
      </c>
    </row>
    <row r="2" spans="1:25" ht="30.75" thickBot="1" x14ac:dyDescent="0.3">
      <c r="A2" s="1" t="s">
        <v>1</v>
      </c>
      <c r="B2" s="6" t="s">
        <v>22</v>
      </c>
      <c r="C2" s="6">
        <v>19</v>
      </c>
      <c r="D2" s="6">
        <v>27</v>
      </c>
      <c r="E2" s="6">
        <v>3</v>
      </c>
      <c r="F2" s="6">
        <v>10</v>
      </c>
      <c r="G2" s="6" t="s">
        <v>29</v>
      </c>
      <c r="H2" s="6">
        <v>29</v>
      </c>
      <c r="I2" s="6">
        <v>9</v>
      </c>
      <c r="J2" s="6">
        <v>16</v>
      </c>
      <c r="K2" s="6">
        <v>30</v>
      </c>
      <c r="L2" s="6">
        <v>5</v>
      </c>
      <c r="M2" s="6">
        <v>13</v>
      </c>
      <c r="N2" s="6">
        <v>27</v>
      </c>
      <c r="O2" s="6">
        <v>3</v>
      </c>
      <c r="P2" s="6">
        <v>17</v>
      </c>
      <c r="Q2" s="28">
        <v>18</v>
      </c>
      <c r="R2" s="6">
        <v>31</v>
      </c>
      <c r="S2" s="6">
        <v>1</v>
      </c>
      <c r="T2" s="6">
        <v>13</v>
      </c>
      <c r="U2" s="6">
        <v>14</v>
      </c>
      <c r="V2" s="6">
        <v>28</v>
      </c>
      <c r="W2" s="6">
        <v>29</v>
      </c>
      <c r="X2" s="7"/>
      <c r="Y2" s="7"/>
    </row>
    <row r="3" spans="1:25" ht="15.75" thickBot="1" x14ac:dyDescent="0.3">
      <c r="A3" s="8" t="s">
        <v>5</v>
      </c>
      <c r="B3" s="21">
        <v>2</v>
      </c>
      <c r="C3" s="9">
        <v>1</v>
      </c>
      <c r="D3" s="9">
        <v>1</v>
      </c>
      <c r="E3" s="9">
        <v>1</v>
      </c>
      <c r="F3" s="9">
        <v>1</v>
      </c>
      <c r="G3" s="9">
        <v>2</v>
      </c>
      <c r="H3" s="9">
        <v>1</v>
      </c>
      <c r="I3" s="9">
        <v>1</v>
      </c>
      <c r="J3" s="9">
        <v>1</v>
      </c>
      <c r="K3" s="9">
        <v>1</v>
      </c>
      <c r="L3" s="9">
        <v>1</v>
      </c>
      <c r="M3" s="9">
        <v>1</v>
      </c>
      <c r="N3" s="9">
        <v>1</v>
      </c>
      <c r="O3" s="9">
        <v>1</v>
      </c>
      <c r="P3" s="9">
        <v>1</v>
      </c>
      <c r="Q3" s="9">
        <v>1</v>
      </c>
      <c r="R3" s="9">
        <v>1</v>
      </c>
      <c r="S3" s="9">
        <v>1</v>
      </c>
      <c r="T3" s="9">
        <v>1</v>
      </c>
      <c r="U3" s="9"/>
      <c r="V3" s="9">
        <v>1</v>
      </c>
      <c r="W3" s="9">
        <v>1</v>
      </c>
      <c r="X3" s="27">
        <f t="shared" ref="X3:X14" si="0">SUM(B3:W3)</f>
        <v>23</v>
      </c>
      <c r="Y3" s="10">
        <v>0</v>
      </c>
    </row>
    <row r="4" spans="1:25" ht="30.75" thickBot="1" x14ac:dyDescent="0.3">
      <c r="A4" s="11" t="s">
        <v>6</v>
      </c>
      <c r="B4" s="21">
        <v>2</v>
      </c>
      <c r="C4" s="9">
        <v>1</v>
      </c>
      <c r="D4" s="9">
        <v>1</v>
      </c>
      <c r="E4" s="9">
        <v>1</v>
      </c>
      <c r="F4" s="9">
        <v>1</v>
      </c>
      <c r="G4" s="9">
        <v>2</v>
      </c>
      <c r="H4" s="9">
        <v>1</v>
      </c>
      <c r="I4" s="9">
        <v>1</v>
      </c>
      <c r="J4" s="9">
        <v>1</v>
      </c>
      <c r="K4" s="9"/>
      <c r="L4" s="9">
        <v>1</v>
      </c>
      <c r="M4" s="9">
        <v>1</v>
      </c>
      <c r="N4" s="9">
        <v>1</v>
      </c>
      <c r="O4" s="24">
        <v>1</v>
      </c>
      <c r="P4" s="9">
        <v>1</v>
      </c>
      <c r="Q4" s="9">
        <v>1</v>
      </c>
      <c r="R4" s="9">
        <v>1</v>
      </c>
      <c r="S4" s="9">
        <v>1</v>
      </c>
      <c r="T4" s="9">
        <v>1</v>
      </c>
      <c r="U4" s="9">
        <v>1</v>
      </c>
      <c r="V4" s="9">
        <v>1</v>
      </c>
      <c r="W4" s="9">
        <v>1</v>
      </c>
      <c r="X4" s="27">
        <f t="shared" si="0"/>
        <v>23</v>
      </c>
      <c r="Y4" s="10">
        <f t="shared" ref="Y4:Y14" si="1">X4*500</f>
        <v>11500</v>
      </c>
    </row>
    <row r="5" spans="1:25" ht="30.75" thickBot="1" x14ac:dyDescent="0.3">
      <c r="A5" s="11" t="s">
        <v>7</v>
      </c>
      <c r="B5" s="21">
        <v>2</v>
      </c>
      <c r="C5" s="9">
        <v>1</v>
      </c>
      <c r="D5" s="21">
        <v>1</v>
      </c>
      <c r="E5" s="9">
        <v>1</v>
      </c>
      <c r="F5" s="24">
        <v>1</v>
      </c>
      <c r="G5" s="9">
        <v>2</v>
      </c>
      <c r="H5" s="9">
        <v>1</v>
      </c>
      <c r="I5" s="9">
        <v>1</v>
      </c>
      <c r="J5" s="9">
        <v>1</v>
      </c>
      <c r="K5" s="9">
        <v>1</v>
      </c>
      <c r="L5" s="9">
        <v>1</v>
      </c>
      <c r="M5" s="9">
        <v>1</v>
      </c>
      <c r="N5" s="9">
        <v>1</v>
      </c>
      <c r="O5" s="9">
        <v>1</v>
      </c>
      <c r="P5" s="9">
        <v>1</v>
      </c>
      <c r="Q5" s="9">
        <v>1</v>
      </c>
      <c r="R5" s="26">
        <v>1</v>
      </c>
      <c r="S5" s="9"/>
      <c r="T5" s="9"/>
      <c r="U5" s="9"/>
      <c r="V5" s="9">
        <v>1</v>
      </c>
      <c r="W5" s="9">
        <v>1</v>
      </c>
      <c r="X5" s="27">
        <f t="shared" si="0"/>
        <v>21</v>
      </c>
      <c r="Y5" s="10">
        <f t="shared" si="1"/>
        <v>10500</v>
      </c>
    </row>
    <row r="6" spans="1:25" ht="15.75" thickBot="1" x14ac:dyDescent="0.3">
      <c r="A6" s="11" t="s">
        <v>8</v>
      </c>
      <c r="B6" s="21">
        <v>2</v>
      </c>
      <c r="C6" s="9">
        <v>1</v>
      </c>
      <c r="D6" s="24">
        <v>1</v>
      </c>
      <c r="E6" s="9">
        <v>1</v>
      </c>
      <c r="F6" s="9">
        <v>1</v>
      </c>
      <c r="G6" s="9">
        <v>2</v>
      </c>
      <c r="H6" s="9">
        <v>1</v>
      </c>
      <c r="I6" s="9">
        <v>1</v>
      </c>
      <c r="J6" s="9">
        <v>1</v>
      </c>
      <c r="K6" s="9">
        <v>1</v>
      </c>
      <c r="L6" s="9">
        <v>1</v>
      </c>
      <c r="M6" s="9">
        <v>1</v>
      </c>
      <c r="N6" s="9">
        <v>1</v>
      </c>
      <c r="O6" s="9">
        <v>1</v>
      </c>
      <c r="P6" s="9">
        <v>1</v>
      </c>
      <c r="Q6" s="9">
        <v>1</v>
      </c>
      <c r="R6" s="9">
        <v>1</v>
      </c>
      <c r="S6" s="9">
        <v>1</v>
      </c>
      <c r="T6" s="9">
        <v>1</v>
      </c>
      <c r="U6" s="9">
        <v>1</v>
      </c>
      <c r="V6" s="9">
        <v>1</v>
      </c>
      <c r="W6" s="9">
        <v>1</v>
      </c>
      <c r="X6" s="27">
        <f t="shared" si="0"/>
        <v>24</v>
      </c>
      <c r="Y6" s="10">
        <f t="shared" si="1"/>
        <v>12000</v>
      </c>
    </row>
    <row r="7" spans="1:25" ht="15.75" thickBot="1" x14ac:dyDescent="0.3">
      <c r="A7" s="11" t="s">
        <v>11</v>
      </c>
      <c r="B7" s="21">
        <v>2</v>
      </c>
      <c r="C7" s="9">
        <v>1</v>
      </c>
      <c r="D7" s="9">
        <v>1</v>
      </c>
      <c r="E7" s="9">
        <v>1</v>
      </c>
      <c r="F7" s="9">
        <v>1</v>
      </c>
      <c r="G7" s="9">
        <v>2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9">
        <v>1</v>
      </c>
      <c r="N7" s="9">
        <v>1</v>
      </c>
      <c r="O7" s="9">
        <v>1</v>
      </c>
      <c r="P7" s="9">
        <v>1</v>
      </c>
      <c r="Q7" s="9">
        <v>1</v>
      </c>
      <c r="R7" s="9">
        <v>1</v>
      </c>
      <c r="S7" s="9">
        <v>1</v>
      </c>
      <c r="T7" s="9">
        <v>1</v>
      </c>
      <c r="U7" s="9">
        <v>1</v>
      </c>
      <c r="V7" s="9">
        <v>1</v>
      </c>
      <c r="W7" s="9">
        <v>1</v>
      </c>
      <c r="X7" s="27">
        <f t="shared" si="0"/>
        <v>24</v>
      </c>
      <c r="Y7" s="10">
        <f t="shared" si="1"/>
        <v>12000</v>
      </c>
    </row>
    <row r="8" spans="1:25" ht="17.25" customHeight="1" thickBot="1" x14ac:dyDescent="0.3">
      <c r="A8" s="11" t="s">
        <v>9</v>
      </c>
      <c r="B8" s="21">
        <v>2</v>
      </c>
      <c r="C8" s="9">
        <v>1</v>
      </c>
      <c r="D8" s="9">
        <v>1</v>
      </c>
      <c r="E8" s="9">
        <v>1</v>
      </c>
      <c r="F8" s="9">
        <v>1</v>
      </c>
      <c r="G8" s="9">
        <v>2</v>
      </c>
      <c r="H8" s="9">
        <v>1</v>
      </c>
      <c r="I8" s="9">
        <v>1</v>
      </c>
      <c r="J8" s="9">
        <v>1</v>
      </c>
      <c r="K8" s="9">
        <v>1</v>
      </c>
      <c r="L8" s="9">
        <v>1</v>
      </c>
      <c r="M8" s="9">
        <v>1</v>
      </c>
      <c r="N8" s="9">
        <v>1</v>
      </c>
      <c r="O8" s="9">
        <v>1</v>
      </c>
      <c r="P8" s="9">
        <v>1</v>
      </c>
      <c r="Q8" s="9">
        <v>1</v>
      </c>
      <c r="R8" s="9">
        <v>1</v>
      </c>
      <c r="S8" s="9">
        <v>1</v>
      </c>
      <c r="T8" s="9">
        <v>1</v>
      </c>
      <c r="U8" s="9">
        <v>1</v>
      </c>
      <c r="V8" s="9">
        <v>1</v>
      </c>
      <c r="W8" s="9">
        <v>1</v>
      </c>
      <c r="X8" s="27">
        <f t="shared" si="0"/>
        <v>24</v>
      </c>
      <c r="Y8" s="10">
        <f>X8*500</f>
        <v>12000</v>
      </c>
    </row>
    <row r="9" spans="1:25" ht="15.75" thickBot="1" x14ac:dyDescent="0.3">
      <c r="A9" s="11" t="s">
        <v>10</v>
      </c>
      <c r="B9" s="21">
        <v>2</v>
      </c>
      <c r="C9" s="9">
        <v>1</v>
      </c>
      <c r="D9" s="9">
        <v>1</v>
      </c>
      <c r="E9" s="9">
        <v>1</v>
      </c>
      <c r="F9" s="9">
        <v>1</v>
      </c>
      <c r="G9" s="9">
        <v>2</v>
      </c>
      <c r="H9" s="9">
        <v>1</v>
      </c>
      <c r="I9" s="9">
        <v>1</v>
      </c>
      <c r="J9" s="24">
        <v>1</v>
      </c>
      <c r="K9" s="9">
        <v>1</v>
      </c>
      <c r="L9" s="9">
        <v>1</v>
      </c>
      <c r="M9" s="9">
        <v>1</v>
      </c>
      <c r="N9" s="9">
        <v>1</v>
      </c>
      <c r="O9" s="9">
        <v>1</v>
      </c>
      <c r="P9" s="9">
        <v>1</v>
      </c>
      <c r="Q9" s="9">
        <v>1</v>
      </c>
      <c r="R9" s="9">
        <v>1</v>
      </c>
      <c r="S9" s="9">
        <v>1</v>
      </c>
      <c r="T9" s="9">
        <v>1</v>
      </c>
      <c r="U9" s="9">
        <v>1</v>
      </c>
      <c r="V9" s="9">
        <v>1</v>
      </c>
      <c r="W9" s="9">
        <v>1</v>
      </c>
      <c r="X9" s="27">
        <f t="shared" si="0"/>
        <v>24</v>
      </c>
      <c r="Y9" s="10">
        <f t="shared" si="1"/>
        <v>12000</v>
      </c>
    </row>
    <row r="10" spans="1:25" ht="15.75" thickBot="1" x14ac:dyDescent="0.3">
      <c r="A10" s="11" t="s">
        <v>12</v>
      </c>
      <c r="B10" s="21">
        <v>2</v>
      </c>
      <c r="C10" s="9">
        <v>1</v>
      </c>
      <c r="D10" s="24">
        <v>1</v>
      </c>
      <c r="E10" s="9">
        <v>1</v>
      </c>
      <c r="F10" s="9">
        <v>1</v>
      </c>
      <c r="G10" s="9">
        <v>2</v>
      </c>
      <c r="H10" s="9">
        <v>1</v>
      </c>
      <c r="I10" s="9">
        <v>1</v>
      </c>
      <c r="J10" s="9">
        <v>1</v>
      </c>
      <c r="K10" s="9"/>
      <c r="L10" s="9">
        <v>1</v>
      </c>
      <c r="M10" s="9">
        <v>1</v>
      </c>
      <c r="N10" s="9">
        <v>1</v>
      </c>
      <c r="O10" s="24">
        <v>1</v>
      </c>
      <c r="P10" s="21">
        <v>1</v>
      </c>
      <c r="Q10" s="24">
        <v>1</v>
      </c>
      <c r="R10" s="21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27">
        <f t="shared" si="0"/>
        <v>23</v>
      </c>
      <c r="Y10" s="10">
        <f t="shared" si="1"/>
        <v>11500</v>
      </c>
    </row>
    <row r="11" spans="1:25" ht="15.75" thickBot="1" x14ac:dyDescent="0.3">
      <c r="A11" s="11" t="s">
        <v>14</v>
      </c>
      <c r="B11" s="21">
        <v>2</v>
      </c>
      <c r="C11" s="9"/>
      <c r="D11" s="9">
        <v>1</v>
      </c>
      <c r="E11" s="9"/>
      <c r="F11" s="9">
        <v>1</v>
      </c>
      <c r="G11" s="9">
        <v>2</v>
      </c>
      <c r="H11" s="9">
        <v>1</v>
      </c>
      <c r="I11" s="9">
        <v>1</v>
      </c>
      <c r="J11" s="9">
        <v>1</v>
      </c>
      <c r="K11" s="9">
        <v>1</v>
      </c>
      <c r="L11" s="9">
        <v>1</v>
      </c>
      <c r="M11" s="9">
        <v>1</v>
      </c>
      <c r="N11" s="9">
        <v>1</v>
      </c>
      <c r="O11" s="9">
        <v>1</v>
      </c>
      <c r="P11" s="9">
        <v>1</v>
      </c>
      <c r="Q11" s="24">
        <v>1</v>
      </c>
      <c r="R11" s="21">
        <v>1</v>
      </c>
      <c r="S11" s="26">
        <v>1</v>
      </c>
      <c r="T11" s="9">
        <v>1</v>
      </c>
      <c r="U11" s="9">
        <v>1</v>
      </c>
      <c r="V11" s="9"/>
      <c r="W11" s="9"/>
      <c r="X11" s="27">
        <f t="shared" si="0"/>
        <v>20</v>
      </c>
      <c r="Y11" s="10">
        <f t="shared" si="1"/>
        <v>10000</v>
      </c>
    </row>
    <row r="12" spans="1:25" ht="15.75" thickBot="1" x14ac:dyDescent="0.3">
      <c r="A12" s="20" t="s">
        <v>13</v>
      </c>
      <c r="B12" s="21">
        <v>2</v>
      </c>
      <c r="C12" s="9">
        <v>1</v>
      </c>
      <c r="D12" s="9">
        <v>1</v>
      </c>
      <c r="E12" s="9">
        <v>1</v>
      </c>
      <c r="F12" s="24">
        <v>1</v>
      </c>
      <c r="G12" s="9">
        <v>2</v>
      </c>
      <c r="H12" s="9">
        <v>1</v>
      </c>
      <c r="I12" s="9">
        <v>1</v>
      </c>
      <c r="J12" s="9">
        <v>1</v>
      </c>
      <c r="K12" s="9">
        <v>1</v>
      </c>
      <c r="L12" s="29"/>
      <c r="M12" s="24">
        <v>1</v>
      </c>
      <c r="N12" s="9">
        <v>1</v>
      </c>
      <c r="O12" s="24">
        <v>1</v>
      </c>
      <c r="P12" s="21">
        <v>1</v>
      </c>
      <c r="Q12" s="9"/>
      <c r="R12" s="9">
        <v>1</v>
      </c>
      <c r="S12" s="9">
        <v>1</v>
      </c>
      <c r="T12" s="9">
        <v>1</v>
      </c>
      <c r="U12" s="26">
        <v>1</v>
      </c>
      <c r="V12" s="9">
        <v>1</v>
      </c>
      <c r="W12" s="9">
        <v>1</v>
      </c>
      <c r="X12" s="27">
        <f t="shared" si="0"/>
        <v>22</v>
      </c>
      <c r="Y12" s="10">
        <f t="shared" si="1"/>
        <v>11000</v>
      </c>
    </row>
    <row r="13" spans="1:25" ht="20.25" customHeight="1" thickBot="1" x14ac:dyDescent="0.3">
      <c r="A13" s="11" t="s">
        <v>15</v>
      </c>
      <c r="B13" s="21">
        <v>2</v>
      </c>
      <c r="C13" s="9">
        <v>1</v>
      </c>
      <c r="D13" s="9">
        <v>1</v>
      </c>
      <c r="E13" s="9">
        <v>1</v>
      </c>
      <c r="F13" s="9">
        <v>1</v>
      </c>
      <c r="G13" s="9">
        <v>2</v>
      </c>
      <c r="H13" s="9">
        <v>1</v>
      </c>
      <c r="I13" s="9">
        <v>1</v>
      </c>
      <c r="J13" s="9"/>
      <c r="K13" s="9">
        <v>1</v>
      </c>
      <c r="L13" s="9">
        <v>1</v>
      </c>
      <c r="M13" s="9">
        <v>1</v>
      </c>
      <c r="N13" s="9">
        <v>1</v>
      </c>
      <c r="O13" s="9">
        <v>1</v>
      </c>
      <c r="P13" s="9">
        <v>1</v>
      </c>
      <c r="Q13" s="9"/>
      <c r="R13" s="24">
        <v>1</v>
      </c>
      <c r="S13" s="9"/>
      <c r="T13" s="9"/>
      <c r="U13" s="9"/>
      <c r="V13" s="9">
        <v>1</v>
      </c>
      <c r="W13" s="9">
        <v>1</v>
      </c>
      <c r="X13" s="27">
        <f t="shared" si="0"/>
        <v>19</v>
      </c>
      <c r="Y13" s="10">
        <f t="shared" si="1"/>
        <v>9500</v>
      </c>
    </row>
    <row r="14" spans="1:25" ht="18.75" customHeight="1" thickBot="1" x14ac:dyDescent="0.3">
      <c r="A14" s="11" t="s">
        <v>16</v>
      </c>
      <c r="B14" s="21">
        <v>2</v>
      </c>
      <c r="C14" s="9">
        <v>1</v>
      </c>
      <c r="D14" s="9">
        <v>1</v>
      </c>
      <c r="E14" s="9">
        <v>1</v>
      </c>
      <c r="F14" s="9">
        <v>1</v>
      </c>
      <c r="G14" s="9">
        <v>2</v>
      </c>
      <c r="H14" s="9">
        <v>1</v>
      </c>
      <c r="I14" s="9">
        <v>1</v>
      </c>
      <c r="J14" s="9">
        <v>1</v>
      </c>
      <c r="K14" s="9">
        <v>1</v>
      </c>
      <c r="L14" s="9">
        <v>1</v>
      </c>
      <c r="M14" s="9">
        <v>1</v>
      </c>
      <c r="N14" s="9">
        <v>1</v>
      </c>
      <c r="O14" s="9">
        <v>1</v>
      </c>
      <c r="P14" s="24">
        <v>1</v>
      </c>
      <c r="Q14" s="9"/>
      <c r="R14" s="9">
        <v>1</v>
      </c>
      <c r="S14" s="9"/>
      <c r="T14" s="9">
        <v>1</v>
      </c>
      <c r="U14" s="9">
        <v>1</v>
      </c>
      <c r="V14" s="9">
        <v>1</v>
      </c>
      <c r="W14" s="9">
        <v>1</v>
      </c>
      <c r="X14" s="27">
        <f t="shared" si="0"/>
        <v>22</v>
      </c>
      <c r="Y14" s="10">
        <f t="shared" si="1"/>
        <v>11000</v>
      </c>
    </row>
    <row r="15" spans="1:25" ht="24.75" customHeight="1" thickBot="1" x14ac:dyDescent="0.3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7">
        <f>SUM(X4:X14)</f>
        <v>246</v>
      </c>
      <c r="Y15" s="12">
        <f>SUM(Y3:Y14)</f>
        <v>123000</v>
      </c>
    </row>
    <row r="17" spans="1:26" x14ac:dyDescent="0.25">
      <c r="A17" s="2"/>
      <c r="B17" s="18"/>
      <c r="C17" s="18"/>
      <c r="D17" s="18"/>
      <c r="E17" s="18"/>
      <c r="F17" s="18"/>
      <c r="G17" s="18"/>
      <c r="H17" s="18"/>
      <c r="I17" s="19"/>
      <c r="J17" s="19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3"/>
      <c r="W17" s="14"/>
      <c r="X17" s="3"/>
      <c r="Y17" s="2"/>
      <c r="Z17" s="2"/>
    </row>
    <row r="19" spans="1:26" x14ac:dyDescent="0.25">
      <c r="A19" s="25"/>
      <c r="B19" t="s">
        <v>28</v>
      </c>
    </row>
    <row r="21" spans="1:26" x14ac:dyDescent="0.25">
      <c r="A21" s="30"/>
    </row>
    <row r="26" spans="1:26" x14ac:dyDescent="0.25">
      <c r="A26">
        <v>0</v>
      </c>
    </row>
  </sheetData>
  <mergeCells count="6">
    <mergeCell ref="B1:D1"/>
    <mergeCell ref="S1:W1"/>
    <mergeCell ref="O1:R1"/>
    <mergeCell ref="E1:H1"/>
    <mergeCell ref="L1:N1"/>
    <mergeCell ref="I1:K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workbookViewId="0">
      <selection activeCell="Y3" sqref="Y3:Y15"/>
    </sheetView>
  </sheetViews>
  <sheetFormatPr defaultRowHeight="15" x14ac:dyDescent="0.25"/>
  <cols>
    <col min="1" max="1" width="14.42578125" customWidth="1"/>
    <col min="2" max="2" width="4.42578125" customWidth="1"/>
    <col min="3" max="4" width="3" bestFit="1" customWidth="1"/>
    <col min="5" max="5" width="2" bestFit="1" customWidth="1"/>
    <col min="6" max="6" width="3" bestFit="1" customWidth="1"/>
    <col min="7" max="7" width="3.85546875" bestFit="1" customWidth="1"/>
    <col min="8" max="8" width="3" bestFit="1" customWidth="1"/>
    <col min="9" max="9" width="2" bestFit="1" customWidth="1"/>
    <col min="10" max="11" width="3" bestFit="1" customWidth="1"/>
    <col min="12" max="12" width="2" bestFit="1" customWidth="1"/>
    <col min="13" max="14" width="3" bestFit="1" customWidth="1"/>
    <col min="15" max="15" width="2" bestFit="1" customWidth="1"/>
    <col min="16" max="18" width="3" bestFit="1" customWidth="1"/>
    <col min="19" max="19" width="1.7109375" customWidth="1"/>
    <col min="20" max="21" width="3" bestFit="1" customWidth="1"/>
    <col min="22" max="22" width="2.7109375" customWidth="1"/>
    <col min="23" max="23" width="2.85546875" customWidth="1"/>
    <col min="24" max="24" width="4.28515625" customWidth="1"/>
    <col min="25" max="25" width="11" customWidth="1"/>
  </cols>
  <sheetData>
    <row r="1" spans="1:25" ht="15.75" customHeight="1" thickBot="1" x14ac:dyDescent="0.3">
      <c r="A1" s="31" t="s">
        <v>0</v>
      </c>
      <c r="B1" s="69" t="s">
        <v>4</v>
      </c>
      <c r="C1" s="70"/>
      <c r="D1" s="71"/>
      <c r="E1" s="72" t="s">
        <v>17</v>
      </c>
      <c r="F1" s="72"/>
      <c r="G1" s="72"/>
      <c r="H1" s="72"/>
      <c r="I1" s="73" t="s">
        <v>18</v>
      </c>
      <c r="J1" s="74"/>
      <c r="K1" s="75"/>
      <c r="L1" s="69" t="s">
        <v>19</v>
      </c>
      <c r="M1" s="70"/>
      <c r="N1" s="70"/>
      <c r="O1" s="72" t="s">
        <v>20</v>
      </c>
      <c r="P1" s="72"/>
      <c r="Q1" s="72"/>
      <c r="R1" s="72"/>
      <c r="S1" s="69" t="s">
        <v>21</v>
      </c>
      <c r="T1" s="70"/>
      <c r="U1" s="70"/>
      <c r="V1" s="70"/>
      <c r="W1" s="71"/>
      <c r="X1" s="32" t="s">
        <v>3</v>
      </c>
      <c r="Y1" s="31" t="s">
        <v>2</v>
      </c>
    </row>
    <row r="2" spans="1:25" ht="24.75" thickBot="1" x14ac:dyDescent="0.3">
      <c r="A2" s="33" t="s">
        <v>1</v>
      </c>
      <c r="B2" s="34" t="s">
        <v>22</v>
      </c>
      <c r="C2" s="34">
        <v>19</v>
      </c>
      <c r="D2" s="34">
        <v>27</v>
      </c>
      <c r="E2" s="34">
        <v>3</v>
      </c>
      <c r="F2" s="34">
        <v>10</v>
      </c>
      <c r="G2" s="34" t="s">
        <v>29</v>
      </c>
      <c r="H2" s="34">
        <v>29</v>
      </c>
      <c r="I2" s="34">
        <v>9</v>
      </c>
      <c r="J2" s="34">
        <v>16</v>
      </c>
      <c r="K2" s="34">
        <v>30</v>
      </c>
      <c r="L2" s="34">
        <v>5</v>
      </c>
      <c r="M2" s="34">
        <v>13</v>
      </c>
      <c r="N2" s="34">
        <v>27</v>
      </c>
      <c r="O2" s="34">
        <v>3</v>
      </c>
      <c r="P2" s="34">
        <v>17</v>
      </c>
      <c r="Q2" s="35">
        <v>18</v>
      </c>
      <c r="R2" s="34">
        <v>31</v>
      </c>
      <c r="S2" s="34">
        <v>1</v>
      </c>
      <c r="T2" s="34">
        <v>13</v>
      </c>
      <c r="U2" s="34">
        <v>14</v>
      </c>
      <c r="V2" s="34">
        <v>28</v>
      </c>
      <c r="W2" s="34">
        <v>29</v>
      </c>
      <c r="X2" s="36"/>
      <c r="Y2" s="36"/>
    </row>
    <row r="3" spans="1:25" ht="24.75" thickBot="1" x14ac:dyDescent="0.3">
      <c r="A3" s="37" t="s">
        <v>5</v>
      </c>
      <c r="B3" s="38">
        <v>2</v>
      </c>
      <c r="C3" s="39">
        <v>1</v>
      </c>
      <c r="D3" s="39">
        <v>1</v>
      </c>
      <c r="E3" s="39">
        <v>1</v>
      </c>
      <c r="F3" s="39">
        <v>1</v>
      </c>
      <c r="G3" s="39">
        <v>2</v>
      </c>
      <c r="H3" s="39">
        <v>1</v>
      </c>
      <c r="I3" s="39">
        <v>1</v>
      </c>
      <c r="J3" s="39">
        <v>1</v>
      </c>
      <c r="K3" s="39">
        <v>1</v>
      </c>
      <c r="L3" s="39">
        <v>1</v>
      </c>
      <c r="M3" s="39">
        <v>1</v>
      </c>
      <c r="N3" s="39">
        <v>1</v>
      </c>
      <c r="O3" s="39">
        <v>1</v>
      </c>
      <c r="P3" s="39">
        <v>1</v>
      </c>
      <c r="Q3" s="39">
        <v>1</v>
      </c>
      <c r="R3" s="39">
        <v>1</v>
      </c>
      <c r="S3" s="39">
        <v>1</v>
      </c>
      <c r="T3" s="39">
        <v>1</v>
      </c>
      <c r="U3" s="39"/>
      <c r="V3" s="39">
        <v>1</v>
      </c>
      <c r="W3" s="39">
        <v>1</v>
      </c>
      <c r="X3" s="40">
        <f t="shared" ref="X3:X14" si="0">SUM(B3:W3)</f>
        <v>23</v>
      </c>
      <c r="Y3" s="41">
        <v>0</v>
      </c>
    </row>
    <row r="4" spans="1:25" ht="24.75" thickBot="1" x14ac:dyDescent="0.3">
      <c r="A4" s="42" t="s">
        <v>6</v>
      </c>
      <c r="B4" s="38">
        <v>2</v>
      </c>
      <c r="C4" s="39">
        <v>1</v>
      </c>
      <c r="D4" s="39">
        <v>1</v>
      </c>
      <c r="E4" s="39">
        <v>1</v>
      </c>
      <c r="F4" s="39">
        <v>1</v>
      </c>
      <c r="G4" s="39">
        <v>2</v>
      </c>
      <c r="H4" s="39">
        <v>1</v>
      </c>
      <c r="I4" s="39">
        <v>1</v>
      </c>
      <c r="J4" s="39">
        <v>1</v>
      </c>
      <c r="K4" s="39"/>
      <c r="L4" s="39">
        <v>1</v>
      </c>
      <c r="M4" s="39">
        <v>1</v>
      </c>
      <c r="N4" s="39">
        <v>1</v>
      </c>
      <c r="O4" s="43">
        <v>1</v>
      </c>
      <c r="P4" s="39">
        <v>1</v>
      </c>
      <c r="Q4" s="39">
        <v>1</v>
      </c>
      <c r="R4" s="39">
        <v>1</v>
      </c>
      <c r="S4" s="39">
        <v>1</v>
      </c>
      <c r="T4" s="39">
        <v>1</v>
      </c>
      <c r="U4" s="39">
        <v>1</v>
      </c>
      <c r="V4" s="39">
        <v>1</v>
      </c>
      <c r="W4" s="39">
        <v>1</v>
      </c>
      <c r="X4" s="40">
        <f t="shared" si="0"/>
        <v>23</v>
      </c>
      <c r="Y4" s="41">
        <f t="shared" ref="Y4:Y14" si="1">X4*500</f>
        <v>11500</v>
      </c>
    </row>
    <row r="5" spans="1:25" ht="24.75" thickBot="1" x14ac:dyDescent="0.3">
      <c r="A5" s="42" t="s">
        <v>7</v>
      </c>
      <c r="B5" s="38">
        <v>2</v>
      </c>
      <c r="C5" s="39">
        <v>1</v>
      </c>
      <c r="D5" s="38">
        <v>1</v>
      </c>
      <c r="E5" s="39">
        <v>1</v>
      </c>
      <c r="F5" s="43">
        <v>1</v>
      </c>
      <c r="G5" s="39">
        <v>2</v>
      </c>
      <c r="H5" s="39">
        <v>1</v>
      </c>
      <c r="I5" s="39">
        <v>1</v>
      </c>
      <c r="J5" s="39">
        <v>1</v>
      </c>
      <c r="K5" s="39">
        <v>1</v>
      </c>
      <c r="L5" s="39">
        <v>1</v>
      </c>
      <c r="M5" s="39">
        <v>1</v>
      </c>
      <c r="N5" s="39">
        <v>1</v>
      </c>
      <c r="O5" s="39">
        <v>1</v>
      </c>
      <c r="P5" s="39">
        <v>1</v>
      </c>
      <c r="Q5" s="39">
        <v>1</v>
      </c>
      <c r="R5" s="44">
        <v>1</v>
      </c>
      <c r="S5" s="39"/>
      <c r="T5" s="39"/>
      <c r="U5" s="39"/>
      <c r="V5" s="39">
        <v>1</v>
      </c>
      <c r="W5" s="39">
        <v>1</v>
      </c>
      <c r="X5" s="40">
        <f t="shared" si="0"/>
        <v>21</v>
      </c>
      <c r="Y5" s="41">
        <f t="shared" si="1"/>
        <v>10500</v>
      </c>
    </row>
    <row r="6" spans="1:25" ht="24.75" thickBot="1" x14ac:dyDescent="0.3">
      <c r="A6" s="42" t="s">
        <v>8</v>
      </c>
      <c r="B6" s="38">
        <v>2</v>
      </c>
      <c r="C6" s="39">
        <v>1</v>
      </c>
      <c r="D6" s="43">
        <v>1</v>
      </c>
      <c r="E6" s="39">
        <v>1</v>
      </c>
      <c r="F6" s="39">
        <v>1</v>
      </c>
      <c r="G6" s="39">
        <v>2</v>
      </c>
      <c r="H6" s="39">
        <v>1</v>
      </c>
      <c r="I6" s="39">
        <v>1</v>
      </c>
      <c r="J6" s="39">
        <v>1</v>
      </c>
      <c r="K6" s="39">
        <v>1</v>
      </c>
      <c r="L6" s="39">
        <v>1</v>
      </c>
      <c r="M6" s="39">
        <v>1</v>
      </c>
      <c r="N6" s="39">
        <v>1</v>
      </c>
      <c r="O6" s="39">
        <v>1</v>
      </c>
      <c r="P6" s="39">
        <v>1</v>
      </c>
      <c r="Q6" s="39">
        <v>1</v>
      </c>
      <c r="R6" s="39">
        <v>1</v>
      </c>
      <c r="S6" s="39">
        <v>1</v>
      </c>
      <c r="T6" s="39">
        <v>1</v>
      </c>
      <c r="U6" s="39">
        <v>1</v>
      </c>
      <c r="V6" s="39">
        <v>1</v>
      </c>
      <c r="W6" s="39">
        <v>1</v>
      </c>
      <c r="X6" s="40">
        <f t="shared" si="0"/>
        <v>24</v>
      </c>
      <c r="Y6" s="41">
        <f t="shared" si="1"/>
        <v>12000</v>
      </c>
    </row>
    <row r="7" spans="1:25" ht="24.75" thickBot="1" x14ac:dyDescent="0.3">
      <c r="A7" s="42" t="s">
        <v>11</v>
      </c>
      <c r="B7" s="38">
        <v>2</v>
      </c>
      <c r="C7" s="39">
        <v>1</v>
      </c>
      <c r="D7" s="39">
        <v>1</v>
      </c>
      <c r="E7" s="39">
        <v>1</v>
      </c>
      <c r="F7" s="39">
        <v>1</v>
      </c>
      <c r="G7" s="39">
        <v>2</v>
      </c>
      <c r="H7" s="39">
        <v>1</v>
      </c>
      <c r="I7" s="39">
        <v>1</v>
      </c>
      <c r="J7" s="39">
        <v>1</v>
      </c>
      <c r="K7" s="39">
        <v>1</v>
      </c>
      <c r="L7" s="39">
        <v>1</v>
      </c>
      <c r="M7" s="39">
        <v>1</v>
      </c>
      <c r="N7" s="39">
        <v>1</v>
      </c>
      <c r="O7" s="39">
        <v>1</v>
      </c>
      <c r="P7" s="39">
        <v>1</v>
      </c>
      <c r="Q7" s="39">
        <v>1</v>
      </c>
      <c r="R7" s="39">
        <v>1</v>
      </c>
      <c r="S7" s="39">
        <v>1</v>
      </c>
      <c r="T7" s="39">
        <v>1</v>
      </c>
      <c r="U7" s="39">
        <v>1</v>
      </c>
      <c r="V7" s="39">
        <v>1</v>
      </c>
      <c r="W7" s="39">
        <v>1</v>
      </c>
      <c r="X7" s="40">
        <f t="shared" si="0"/>
        <v>24</v>
      </c>
      <c r="Y7" s="41">
        <f t="shared" si="1"/>
        <v>12000</v>
      </c>
    </row>
    <row r="8" spans="1:25" ht="24.75" thickBot="1" x14ac:dyDescent="0.3">
      <c r="A8" s="42" t="s">
        <v>9</v>
      </c>
      <c r="B8" s="38">
        <v>2</v>
      </c>
      <c r="C8" s="39">
        <v>1</v>
      </c>
      <c r="D8" s="39">
        <v>1</v>
      </c>
      <c r="E8" s="39">
        <v>1</v>
      </c>
      <c r="F8" s="39">
        <v>1</v>
      </c>
      <c r="G8" s="39">
        <v>2</v>
      </c>
      <c r="H8" s="39">
        <v>1</v>
      </c>
      <c r="I8" s="39">
        <v>1</v>
      </c>
      <c r="J8" s="39">
        <v>1</v>
      </c>
      <c r="K8" s="39">
        <v>1</v>
      </c>
      <c r="L8" s="39">
        <v>1</v>
      </c>
      <c r="M8" s="39">
        <v>1</v>
      </c>
      <c r="N8" s="39">
        <v>1</v>
      </c>
      <c r="O8" s="39">
        <v>1</v>
      </c>
      <c r="P8" s="39">
        <v>1</v>
      </c>
      <c r="Q8" s="39">
        <v>1</v>
      </c>
      <c r="R8" s="39">
        <v>1</v>
      </c>
      <c r="S8" s="39">
        <v>1</v>
      </c>
      <c r="T8" s="39">
        <v>1</v>
      </c>
      <c r="U8" s="39">
        <v>1</v>
      </c>
      <c r="V8" s="39">
        <v>1</v>
      </c>
      <c r="W8" s="39">
        <v>1</v>
      </c>
      <c r="X8" s="40">
        <f t="shared" si="0"/>
        <v>24</v>
      </c>
      <c r="Y8" s="41">
        <f>X8*500</f>
        <v>12000</v>
      </c>
    </row>
    <row r="9" spans="1:25" ht="15.75" thickBot="1" x14ac:dyDescent="0.3">
      <c r="A9" s="42" t="s">
        <v>10</v>
      </c>
      <c r="B9" s="38">
        <v>2</v>
      </c>
      <c r="C9" s="39">
        <v>1</v>
      </c>
      <c r="D9" s="39">
        <v>1</v>
      </c>
      <c r="E9" s="39">
        <v>1</v>
      </c>
      <c r="F9" s="39">
        <v>1</v>
      </c>
      <c r="G9" s="39">
        <v>2</v>
      </c>
      <c r="H9" s="39">
        <v>1</v>
      </c>
      <c r="I9" s="39">
        <v>1</v>
      </c>
      <c r="J9" s="43">
        <v>1</v>
      </c>
      <c r="K9" s="39">
        <v>1</v>
      </c>
      <c r="L9" s="39">
        <v>1</v>
      </c>
      <c r="M9" s="39">
        <v>1</v>
      </c>
      <c r="N9" s="39">
        <v>1</v>
      </c>
      <c r="O9" s="39">
        <v>1</v>
      </c>
      <c r="P9" s="39">
        <v>1</v>
      </c>
      <c r="Q9" s="39">
        <v>1</v>
      </c>
      <c r="R9" s="39">
        <v>1</v>
      </c>
      <c r="S9" s="39">
        <v>1</v>
      </c>
      <c r="T9" s="39">
        <v>1</v>
      </c>
      <c r="U9" s="39">
        <v>1</v>
      </c>
      <c r="V9" s="39">
        <v>1</v>
      </c>
      <c r="W9" s="39">
        <v>1</v>
      </c>
      <c r="X9" s="40">
        <f t="shared" si="0"/>
        <v>24</v>
      </c>
      <c r="Y9" s="41">
        <f t="shared" si="1"/>
        <v>12000</v>
      </c>
    </row>
    <row r="10" spans="1:25" ht="24.75" thickBot="1" x14ac:dyDescent="0.3">
      <c r="A10" s="42" t="s">
        <v>12</v>
      </c>
      <c r="B10" s="38">
        <v>2</v>
      </c>
      <c r="C10" s="39">
        <v>1</v>
      </c>
      <c r="D10" s="43">
        <v>1</v>
      </c>
      <c r="E10" s="39">
        <v>1</v>
      </c>
      <c r="F10" s="39">
        <v>1</v>
      </c>
      <c r="G10" s="39">
        <v>2</v>
      </c>
      <c r="H10" s="39">
        <v>1</v>
      </c>
      <c r="I10" s="39">
        <v>1</v>
      </c>
      <c r="J10" s="39">
        <v>1</v>
      </c>
      <c r="K10" s="39"/>
      <c r="L10" s="39">
        <v>1</v>
      </c>
      <c r="M10" s="39">
        <v>1</v>
      </c>
      <c r="N10" s="39">
        <v>1</v>
      </c>
      <c r="O10" s="43">
        <v>1</v>
      </c>
      <c r="P10" s="38">
        <v>1</v>
      </c>
      <c r="Q10" s="43">
        <v>1</v>
      </c>
      <c r="R10" s="38">
        <v>1</v>
      </c>
      <c r="S10" s="39">
        <v>1</v>
      </c>
      <c r="T10" s="39">
        <v>1</v>
      </c>
      <c r="U10" s="39">
        <v>1</v>
      </c>
      <c r="V10" s="39">
        <v>1</v>
      </c>
      <c r="W10" s="39">
        <v>1</v>
      </c>
      <c r="X10" s="40">
        <f t="shared" si="0"/>
        <v>23</v>
      </c>
      <c r="Y10" s="41">
        <f t="shared" si="1"/>
        <v>11500</v>
      </c>
    </row>
    <row r="11" spans="1:25" ht="24.75" thickBot="1" x14ac:dyDescent="0.3">
      <c r="A11" s="42" t="s">
        <v>14</v>
      </c>
      <c r="B11" s="38">
        <v>2</v>
      </c>
      <c r="C11" s="39"/>
      <c r="D11" s="39">
        <v>1</v>
      </c>
      <c r="E11" s="39"/>
      <c r="F11" s="39">
        <v>1</v>
      </c>
      <c r="G11" s="39">
        <v>2</v>
      </c>
      <c r="H11" s="39">
        <v>1</v>
      </c>
      <c r="I11" s="39">
        <v>1</v>
      </c>
      <c r="J11" s="39">
        <v>1</v>
      </c>
      <c r="K11" s="39">
        <v>1</v>
      </c>
      <c r="L11" s="39">
        <v>1</v>
      </c>
      <c r="M11" s="39">
        <v>1</v>
      </c>
      <c r="N11" s="39">
        <v>1</v>
      </c>
      <c r="O11" s="39">
        <v>1</v>
      </c>
      <c r="P11" s="39">
        <v>1</v>
      </c>
      <c r="Q11" s="43">
        <v>1</v>
      </c>
      <c r="R11" s="38">
        <v>1</v>
      </c>
      <c r="S11" s="44">
        <v>1</v>
      </c>
      <c r="T11" s="39">
        <v>1</v>
      </c>
      <c r="U11" s="39">
        <v>1</v>
      </c>
      <c r="V11" s="39"/>
      <c r="W11" s="39"/>
      <c r="X11" s="40">
        <f t="shared" si="0"/>
        <v>20</v>
      </c>
      <c r="Y11" s="41">
        <f t="shared" si="1"/>
        <v>10000</v>
      </c>
    </row>
    <row r="12" spans="1:25" ht="24.75" thickBot="1" x14ac:dyDescent="0.3">
      <c r="A12" s="45" t="s">
        <v>13</v>
      </c>
      <c r="B12" s="38">
        <v>2</v>
      </c>
      <c r="C12" s="39">
        <v>1</v>
      </c>
      <c r="D12" s="39">
        <v>1</v>
      </c>
      <c r="E12" s="39">
        <v>1</v>
      </c>
      <c r="F12" s="43">
        <v>1</v>
      </c>
      <c r="G12" s="39">
        <v>2</v>
      </c>
      <c r="H12" s="39">
        <v>1</v>
      </c>
      <c r="I12" s="39">
        <v>1</v>
      </c>
      <c r="J12" s="39">
        <v>1</v>
      </c>
      <c r="K12" s="39">
        <v>1</v>
      </c>
      <c r="L12" s="46"/>
      <c r="M12" s="43">
        <v>1</v>
      </c>
      <c r="N12" s="39">
        <v>1</v>
      </c>
      <c r="O12" s="43">
        <v>1</v>
      </c>
      <c r="P12" s="38">
        <v>1</v>
      </c>
      <c r="Q12" s="39"/>
      <c r="R12" s="39">
        <v>1</v>
      </c>
      <c r="S12" s="39">
        <v>1</v>
      </c>
      <c r="T12" s="39">
        <v>1</v>
      </c>
      <c r="U12" s="44">
        <v>1</v>
      </c>
      <c r="V12" s="39">
        <v>1</v>
      </c>
      <c r="W12" s="39">
        <v>1</v>
      </c>
      <c r="X12" s="40">
        <f t="shared" si="0"/>
        <v>22</v>
      </c>
      <c r="Y12" s="41">
        <f t="shared" si="1"/>
        <v>11000</v>
      </c>
    </row>
    <row r="13" spans="1:25" ht="24.75" thickBot="1" x14ac:dyDescent="0.3">
      <c r="A13" s="42" t="s">
        <v>15</v>
      </c>
      <c r="B13" s="38">
        <v>2</v>
      </c>
      <c r="C13" s="39">
        <v>1</v>
      </c>
      <c r="D13" s="39">
        <v>1</v>
      </c>
      <c r="E13" s="39">
        <v>1</v>
      </c>
      <c r="F13" s="39">
        <v>1</v>
      </c>
      <c r="G13" s="39">
        <v>2</v>
      </c>
      <c r="H13" s="39">
        <v>1</v>
      </c>
      <c r="I13" s="39">
        <v>1</v>
      </c>
      <c r="J13" s="39"/>
      <c r="K13" s="39">
        <v>1</v>
      </c>
      <c r="L13" s="39">
        <v>1</v>
      </c>
      <c r="M13" s="39">
        <v>1</v>
      </c>
      <c r="N13" s="39">
        <v>1</v>
      </c>
      <c r="O13" s="39">
        <v>1</v>
      </c>
      <c r="P13" s="39">
        <v>1</v>
      </c>
      <c r="Q13" s="39"/>
      <c r="R13" s="43">
        <v>1</v>
      </c>
      <c r="S13" s="39"/>
      <c r="T13" s="39"/>
      <c r="U13" s="39"/>
      <c r="V13" s="39">
        <v>1</v>
      </c>
      <c r="W13" s="39">
        <v>1</v>
      </c>
      <c r="X13" s="40">
        <f t="shared" si="0"/>
        <v>19</v>
      </c>
      <c r="Y13" s="41">
        <f t="shared" si="1"/>
        <v>9500</v>
      </c>
    </row>
    <row r="14" spans="1:25" ht="24.75" thickBot="1" x14ac:dyDescent="0.3">
      <c r="A14" s="42" t="s">
        <v>16</v>
      </c>
      <c r="B14" s="38">
        <v>2</v>
      </c>
      <c r="C14" s="39">
        <v>1</v>
      </c>
      <c r="D14" s="39">
        <v>1</v>
      </c>
      <c r="E14" s="39">
        <v>1</v>
      </c>
      <c r="F14" s="39">
        <v>1</v>
      </c>
      <c r="G14" s="39">
        <v>2</v>
      </c>
      <c r="H14" s="39">
        <v>1</v>
      </c>
      <c r="I14" s="39">
        <v>1</v>
      </c>
      <c r="J14" s="39">
        <v>1</v>
      </c>
      <c r="K14" s="39">
        <v>1</v>
      </c>
      <c r="L14" s="39">
        <v>1</v>
      </c>
      <c r="M14" s="39">
        <v>1</v>
      </c>
      <c r="N14" s="39">
        <v>1</v>
      </c>
      <c r="O14" s="39">
        <v>1</v>
      </c>
      <c r="P14" s="43">
        <v>1</v>
      </c>
      <c r="Q14" s="39"/>
      <c r="R14" s="39">
        <v>1</v>
      </c>
      <c r="S14" s="39"/>
      <c r="T14" s="39">
        <v>1</v>
      </c>
      <c r="U14" s="39">
        <v>1</v>
      </c>
      <c r="V14" s="39">
        <v>1</v>
      </c>
      <c r="W14" s="39">
        <v>1</v>
      </c>
      <c r="X14" s="40">
        <f t="shared" si="0"/>
        <v>22</v>
      </c>
      <c r="Y14" s="41">
        <f t="shared" si="1"/>
        <v>11000</v>
      </c>
    </row>
    <row r="15" spans="1:25" ht="24.75" customHeight="1" thickBot="1" x14ac:dyDescent="0.3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9"/>
      <c r="Y15" s="50">
        <f>SUM(Y3:Y14)</f>
        <v>123000</v>
      </c>
    </row>
    <row r="17" spans="1:26" x14ac:dyDescent="0.25">
      <c r="A17" s="2"/>
      <c r="B17" s="18"/>
      <c r="C17" s="18"/>
      <c r="D17" s="18"/>
      <c r="E17" s="18"/>
      <c r="F17" s="18"/>
      <c r="G17" s="18"/>
      <c r="H17" s="18"/>
      <c r="I17" s="19"/>
      <c r="J17" s="19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22"/>
      <c r="W17" s="23"/>
      <c r="X17" s="3"/>
      <c r="Y17" s="2"/>
      <c r="Z17" s="2"/>
    </row>
    <row r="19" spans="1:26" x14ac:dyDescent="0.25">
      <c r="A19" s="25"/>
      <c r="B19" t="s">
        <v>28</v>
      </c>
    </row>
    <row r="21" spans="1:26" x14ac:dyDescent="0.25">
      <c r="A21" s="30" t="s">
        <v>30</v>
      </c>
    </row>
  </sheetData>
  <mergeCells count="6">
    <mergeCell ref="S1:W1"/>
    <mergeCell ref="B1:D1"/>
    <mergeCell ref="E1:H1"/>
    <mergeCell ref="I1:K1"/>
    <mergeCell ref="L1:N1"/>
    <mergeCell ref="O1:R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"/>
  <sheetViews>
    <sheetView workbookViewId="0">
      <selection activeCell="P21" sqref="P21"/>
    </sheetView>
  </sheetViews>
  <sheetFormatPr defaultRowHeight="15" x14ac:dyDescent="0.25"/>
  <cols>
    <col min="1" max="1" width="23" customWidth="1"/>
    <col min="2" max="2" width="3.5703125" customWidth="1"/>
    <col min="3" max="3" width="3" customWidth="1"/>
    <col min="4" max="4" width="3.28515625" customWidth="1"/>
    <col min="5" max="5" width="3.140625" customWidth="1"/>
    <col min="6" max="6" width="3" customWidth="1"/>
    <col min="7" max="7" width="3.5703125" customWidth="1"/>
    <col min="8" max="9" width="3.42578125" customWidth="1"/>
    <col min="10" max="14" width="4.28515625" customWidth="1"/>
    <col min="15" max="15" width="3.7109375" customWidth="1"/>
    <col min="16" max="16" width="4.28515625" customWidth="1"/>
    <col min="17" max="18" width="3.85546875" customWidth="1"/>
    <col min="19" max="19" width="4.28515625" customWidth="1"/>
    <col min="20" max="20" width="4.85546875" customWidth="1"/>
    <col min="21" max="21" width="10.28515625" bestFit="1" customWidth="1"/>
    <col min="22" max="22" width="12.140625" bestFit="1" customWidth="1"/>
    <col min="23" max="23" width="10.5703125" bestFit="1" customWidth="1"/>
  </cols>
  <sheetData>
    <row r="1" spans="1:23" ht="15.75" customHeight="1" thickBot="1" x14ac:dyDescent="0.3">
      <c r="A1" s="4" t="s">
        <v>0</v>
      </c>
      <c r="B1" s="62" t="s">
        <v>23</v>
      </c>
      <c r="C1" s="63"/>
      <c r="D1" s="63"/>
      <c r="E1" s="66" t="s">
        <v>24</v>
      </c>
      <c r="F1" s="67"/>
      <c r="G1" s="67"/>
      <c r="H1" s="68"/>
      <c r="I1" s="62" t="s">
        <v>25</v>
      </c>
      <c r="J1" s="63"/>
      <c r="K1" s="63"/>
      <c r="L1" s="63"/>
      <c r="M1" s="65" t="s">
        <v>26</v>
      </c>
      <c r="N1" s="65"/>
      <c r="O1" s="65"/>
      <c r="P1" s="62" t="s">
        <v>27</v>
      </c>
      <c r="Q1" s="63"/>
      <c r="R1" s="63"/>
      <c r="S1" s="63"/>
      <c r="T1" s="5" t="s">
        <v>3</v>
      </c>
      <c r="U1" s="4" t="s">
        <v>2</v>
      </c>
      <c r="V1" s="31" t="s">
        <v>32</v>
      </c>
    </row>
    <row r="2" spans="1:23" ht="15.75" thickBot="1" x14ac:dyDescent="0.3">
      <c r="A2" s="1" t="s">
        <v>1</v>
      </c>
      <c r="B2" s="6">
        <v>12</v>
      </c>
      <c r="C2" s="6">
        <v>19</v>
      </c>
      <c r="D2" s="6">
        <v>20</v>
      </c>
      <c r="E2" s="6">
        <v>6</v>
      </c>
      <c r="F2" s="6">
        <v>7</v>
      </c>
      <c r="G2" s="6">
        <v>20</v>
      </c>
      <c r="H2" s="6">
        <v>21</v>
      </c>
      <c r="I2" s="6">
        <v>4</v>
      </c>
      <c r="J2" s="6">
        <v>5</v>
      </c>
      <c r="K2" s="6">
        <v>18</v>
      </c>
      <c r="L2" s="6">
        <v>19</v>
      </c>
      <c r="M2" s="6">
        <v>8</v>
      </c>
      <c r="N2" s="6">
        <v>9</v>
      </c>
      <c r="O2" s="6">
        <v>30</v>
      </c>
      <c r="P2" s="6">
        <v>6</v>
      </c>
      <c r="Q2" s="6">
        <v>7</v>
      </c>
      <c r="R2" s="6">
        <v>19</v>
      </c>
      <c r="S2" s="6">
        <v>20</v>
      </c>
      <c r="T2" s="7"/>
      <c r="U2" s="7"/>
      <c r="V2" s="36"/>
    </row>
    <row r="3" spans="1:23" ht="15.75" thickBot="1" x14ac:dyDescent="0.3">
      <c r="A3" s="8" t="s">
        <v>5</v>
      </c>
      <c r="B3" s="54" t="s">
        <v>31</v>
      </c>
      <c r="C3" s="9">
        <v>1</v>
      </c>
      <c r="D3" s="9">
        <v>1</v>
      </c>
      <c r="E3" s="9">
        <v>1</v>
      </c>
      <c r="F3" s="9">
        <v>1</v>
      </c>
      <c r="G3" s="9">
        <v>1</v>
      </c>
      <c r="H3" s="9">
        <v>1</v>
      </c>
      <c r="I3" s="9">
        <v>1</v>
      </c>
      <c r="J3" s="9">
        <v>1</v>
      </c>
      <c r="K3" s="9">
        <v>1</v>
      </c>
      <c r="L3" s="9">
        <v>1</v>
      </c>
      <c r="M3" s="9">
        <v>1</v>
      </c>
      <c r="N3" s="9">
        <v>1</v>
      </c>
      <c r="O3" s="9">
        <v>1</v>
      </c>
      <c r="P3" s="9">
        <v>1</v>
      </c>
      <c r="Q3" s="9">
        <v>1</v>
      </c>
      <c r="R3" s="9"/>
      <c r="S3" s="53"/>
      <c r="T3" s="7">
        <f t="shared" ref="T3:T14" si="0">SUM(B3:S3)</f>
        <v>15</v>
      </c>
      <c r="U3" s="10"/>
      <c r="V3" s="41">
        <v>0</v>
      </c>
    </row>
    <row r="4" spans="1:23" ht="15.75" thickBot="1" x14ac:dyDescent="0.3">
      <c r="A4" s="11" t="s">
        <v>6</v>
      </c>
      <c r="B4" s="9">
        <v>1</v>
      </c>
      <c r="C4" s="9">
        <v>1</v>
      </c>
      <c r="D4" s="9">
        <v>1</v>
      </c>
      <c r="E4" s="9">
        <v>1</v>
      </c>
      <c r="F4" s="9">
        <v>1</v>
      </c>
      <c r="G4" s="9">
        <v>1</v>
      </c>
      <c r="H4" s="9">
        <v>1</v>
      </c>
      <c r="I4" s="9">
        <v>1</v>
      </c>
      <c r="J4" s="9">
        <v>1</v>
      </c>
      <c r="K4" s="9">
        <v>1</v>
      </c>
      <c r="L4" s="9">
        <v>1</v>
      </c>
      <c r="M4" s="9">
        <v>1</v>
      </c>
      <c r="N4" s="9">
        <v>1</v>
      </c>
      <c r="O4" s="9">
        <v>1</v>
      </c>
      <c r="P4" s="53" t="s">
        <v>31</v>
      </c>
      <c r="Q4" s="26">
        <v>1</v>
      </c>
      <c r="R4" s="21"/>
      <c r="S4" s="9"/>
      <c r="T4" s="7">
        <f t="shared" si="0"/>
        <v>15</v>
      </c>
      <c r="U4" s="10">
        <f t="shared" ref="U4:U14" si="1">T4*500</f>
        <v>7500</v>
      </c>
      <c r="V4" s="41">
        <v>11500</v>
      </c>
      <c r="W4" s="52">
        <f>U4+V4</f>
        <v>19000</v>
      </c>
    </row>
    <row r="5" spans="1:23" ht="15.75" thickBot="1" x14ac:dyDescent="0.3">
      <c r="A5" s="11" t="s">
        <v>7</v>
      </c>
      <c r="B5" s="9">
        <v>1</v>
      </c>
      <c r="C5" s="9">
        <v>1</v>
      </c>
      <c r="D5" s="21">
        <v>1</v>
      </c>
      <c r="E5" s="9">
        <v>1</v>
      </c>
      <c r="F5" s="9">
        <v>1</v>
      </c>
      <c r="G5" s="9">
        <v>1</v>
      </c>
      <c r="H5" s="9">
        <v>1</v>
      </c>
      <c r="I5" s="9">
        <v>1</v>
      </c>
      <c r="J5" s="9">
        <v>1</v>
      </c>
      <c r="K5" s="9">
        <v>1</v>
      </c>
      <c r="L5" s="9">
        <v>1</v>
      </c>
      <c r="M5" s="9">
        <v>1</v>
      </c>
      <c r="N5" s="9">
        <v>1</v>
      </c>
      <c r="O5" s="53" t="s">
        <v>31</v>
      </c>
      <c r="P5" s="9">
        <v>1</v>
      </c>
      <c r="Q5" s="21">
        <v>1</v>
      </c>
      <c r="R5" s="21"/>
      <c r="S5" s="53"/>
      <c r="T5" s="7">
        <f t="shared" si="0"/>
        <v>15</v>
      </c>
      <c r="U5" s="10">
        <f t="shared" si="1"/>
        <v>7500</v>
      </c>
      <c r="V5" s="41">
        <v>10500</v>
      </c>
      <c r="W5" s="52">
        <f t="shared" ref="W5:W14" si="2">U5+V5</f>
        <v>18000</v>
      </c>
    </row>
    <row r="6" spans="1:23" ht="15.75" thickBot="1" x14ac:dyDescent="0.3">
      <c r="A6" s="11" t="s">
        <v>8</v>
      </c>
      <c r="B6" s="9">
        <v>1</v>
      </c>
      <c r="C6" s="9">
        <v>1</v>
      </c>
      <c r="D6" s="9">
        <v>1</v>
      </c>
      <c r="E6" s="9">
        <v>1</v>
      </c>
      <c r="F6" s="9">
        <v>1</v>
      </c>
      <c r="G6" s="9">
        <v>1</v>
      </c>
      <c r="H6" s="9">
        <v>1</v>
      </c>
      <c r="I6" s="9">
        <v>1</v>
      </c>
      <c r="J6" s="9">
        <v>1</v>
      </c>
      <c r="K6" s="9">
        <v>1</v>
      </c>
      <c r="L6" s="53" t="s">
        <v>31</v>
      </c>
      <c r="M6" s="9">
        <v>1</v>
      </c>
      <c r="N6" s="9">
        <v>1</v>
      </c>
      <c r="O6" s="9">
        <v>1</v>
      </c>
      <c r="P6" s="9">
        <v>1</v>
      </c>
      <c r="Q6" s="9">
        <v>1</v>
      </c>
      <c r="R6" s="9"/>
      <c r="S6" s="9"/>
      <c r="T6" s="7">
        <f t="shared" si="0"/>
        <v>15</v>
      </c>
      <c r="U6" s="10">
        <f t="shared" si="1"/>
        <v>7500</v>
      </c>
      <c r="V6" s="41">
        <v>12000</v>
      </c>
      <c r="W6" s="52">
        <f t="shared" si="2"/>
        <v>19500</v>
      </c>
    </row>
    <row r="7" spans="1:23" ht="17.25" customHeight="1" thickBot="1" x14ac:dyDescent="0.3">
      <c r="A7" s="11" t="s">
        <v>9</v>
      </c>
      <c r="B7" s="9">
        <v>1</v>
      </c>
      <c r="C7" s="9">
        <v>1</v>
      </c>
      <c r="D7" s="9">
        <v>1</v>
      </c>
      <c r="E7" s="9">
        <v>1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9">
        <v>1</v>
      </c>
      <c r="N7" s="9">
        <v>1</v>
      </c>
      <c r="O7" s="9">
        <v>1</v>
      </c>
      <c r="P7" s="9">
        <v>1</v>
      </c>
      <c r="Q7" s="9">
        <v>1</v>
      </c>
      <c r="R7" s="9"/>
      <c r="S7" s="9"/>
      <c r="T7" s="7">
        <f t="shared" si="0"/>
        <v>16</v>
      </c>
      <c r="U7" s="10">
        <f t="shared" si="1"/>
        <v>8000</v>
      </c>
      <c r="V7" s="41">
        <v>12000</v>
      </c>
      <c r="W7" s="52">
        <f t="shared" si="2"/>
        <v>20000</v>
      </c>
    </row>
    <row r="8" spans="1:23" ht="15.75" thickBot="1" x14ac:dyDescent="0.3">
      <c r="A8" s="11" t="s">
        <v>10</v>
      </c>
      <c r="B8" s="53" t="s">
        <v>31</v>
      </c>
      <c r="C8" s="9">
        <v>1</v>
      </c>
      <c r="D8" s="9">
        <v>1</v>
      </c>
      <c r="E8" s="9">
        <v>1</v>
      </c>
      <c r="F8" s="9">
        <v>1</v>
      </c>
      <c r="G8" s="9">
        <v>1</v>
      </c>
      <c r="H8" s="9">
        <v>1</v>
      </c>
      <c r="I8" s="9">
        <v>1</v>
      </c>
      <c r="J8" s="9">
        <v>1</v>
      </c>
      <c r="K8" s="9">
        <v>1</v>
      </c>
      <c r="L8" s="9">
        <v>1</v>
      </c>
      <c r="M8" s="9">
        <v>1</v>
      </c>
      <c r="N8" s="9">
        <v>1</v>
      </c>
      <c r="O8" s="9">
        <v>1</v>
      </c>
      <c r="P8" s="9">
        <v>1</v>
      </c>
      <c r="Q8" s="9">
        <v>1</v>
      </c>
      <c r="R8" s="9"/>
      <c r="S8" s="9"/>
      <c r="T8" s="7">
        <f t="shared" si="0"/>
        <v>15</v>
      </c>
      <c r="U8" s="10">
        <f t="shared" si="1"/>
        <v>7500</v>
      </c>
      <c r="V8" s="41">
        <v>12000</v>
      </c>
      <c r="W8" s="52">
        <f t="shared" si="2"/>
        <v>19500</v>
      </c>
    </row>
    <row r="9" spans="1:23" ht="15.75" thickBot="1" x14ac:dyDescent="0.3">
      <c r="A9" s="11" t="s">
        <v>11</v>
      </c>
      <c r="B9" s="9">
        <v>1</v>
      </c>
      <c r="C9" s="9">
        <v>1</v>
      </c>
      <c r="D9" s="9">
        <v>1</v>
      </c>
      <c r="E9" s="9">
        <v>1</v>
      </c>
      <c r="F9" s="9">
        <v>1</v>
      </c>
      <c r="G9" s="9">
        <v>1</v>
      </c>
      <c r="H9" s="9">
        <v>1</v>
      </c>
      <c r="I9" s="53" t="s">
        <v>31</v>
      </c>
      <c r="J9" s="53" t="s">
        <v>31</v>
      </c>
      <c r="K9" s="9">
        <v>1</v>
      </c>
      <c r="L9" s="9">
        <v>1</v>
      </c>
      <c r="M9" s="9">
        <v>1</v>
      </c>
      <c r="N9" s="9">
        <v>1</v>
      </c>
      <c r="O9" s="9">
        <v>1</v>
      </c>
      <c r="P9" s="9">
        <v>1</v>
      </c>
      <c r="Q9" s="53" t="s">
        <v>31</v>
      </c>
      <c r="R9" s="9"/>
      <c r="S9" s="9"/>
      <c r="T9" s="7">
        <f t="shared" si="0"/>
        <v>13</v>
      </c>
      <c r="U9" s="10">
        <f t="shared" si="1"/>
        <v>6500</v>
      </c>
      <c r="V9" s="41">
        <v>12000</v>
      </c>
      <c r="W9" s="52">
        <f t="shared" si="2"/>
        <v>18500</v>
      </c>
    </row>
    <row r="10" spans="1:23" ht="15.75" thickBot="1" x14ac:dyDescent="0.3">
      <c r="A10" s="11" t="s">
        <v>12</v>
      </c>
      <c r="B10" s="9">
        <v>1</v>
      </c>
      <c r="C10" s="9">
        <v>1</v>
      </c>
      <c r="D10" s="9">
        <v>1</v>
      </c>
      <c r="E10" s="53" t="s">
        <v>31</v>
      </c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  <c r="O10" s="9">
        <v>1</v>
      </c>
      <c r="P10" s="9">
        <v>1</v>
      </c>
      <c r="Q10" s="9">
        <v>1</v>
      </c>
      <c r="R10" s="9"/>
      <c r="S10" s="9"/>
      <c r="T10" s="7">
        <f t="shared" si="0"/>
        <v>15</v>
      </c>
      <c r="U10" s="10">
        <f t="shared" si="1"/>
        <v>7500</v>
      </c>
      <c r="V10" s="41">
        <v>11500</v>
      </c>
      <c r="W10" s="52">
        <f t="shared" si="2"/>
        <v>19000</v>
      </c>
    </row>
    <row r="11" spans="1:23" ht="15.75" thickBot="1" x14ac:dyDescent="0.3">
      <c r="A11" s="11" t="s">
        <v>14</v>
      </c>
      <c r="B11" s="53" t="s">
        <v>31</v>
      </c>
      <c r="C11" s="9">
        <v>1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9">
        <v>1</v>
      </c>
      <c r="J11" s="9">
        <v>1</v>
      </c>
      <c r="K11" s="9">
        <v>1</v>
      </c>
      <c r="L11" s="9">
        <v>1</v>
      </c>
      <c r="M11" s="9">
        <v>1</v>
      </c>
      <c r="N11" s="9">
        <v>1</v>
      </c>
      <c r="O11" s="9">
        <v>1</v>
      </c>
      <c r="P11" s="9">
        <v>1</v>
      </c>
      <c r="Q11" s="9">
        <v>1</v>
      </c>
      <c r="R11" s="9"/>
      <c r="S11" s="9"/>
      <c r="T11" s="7">
        <f t="shared" si="0"/>
        <v>15</v>
      </c>
      <c r="U11" s="10">
        <f t="shared" si="1"/>
        <v>7500</v>
      </c>
      <c r="V11" s="41">
        <v>10000</v>
      </c>
      <c r="W11" s="52">
        <f t="shared" si="2"/>
        <v>17500</v>
      </c>
    </row>
    <row r="12" spans="1:23" ht="15.75" thickBot="1" x14ac:dyDescent="0.3">
      <c r="A12" s="20" t="s">
        <v>13</v>
      </c>
      <c r="B12" s="9">
        <v>1</v>
      </c>
      <c r="C12" s="9">
        <v>1</v>
      </c>
      <c r="D12" s="9">
        <v>1</v>
      </c>
      <c r="E12" s="9">
        <v>1</v>
      </c>
      <c r="F12" s="9">
        <v>1</v>
      </c>
      <c r="G12" s="9">
        <v>1</v>
      </c>
      <c r="H12" s="9">
        <v>1</v>
      </c>
      <c r="I12" s="9">
        <v>1</v>
      </c>
      <c r="J12" s="9">
        <v>1</v>
      </c>
      <c r="K12" s="9">
        <v>1</v>
      </c>
      <c r="L12" s="9">
        <v>1</v>
      </c>
      <c r="M12" s="9">
        <v>1</v>
      </c>
      <c r="N12" s="9">
        <v>1</v>
      </c>
      <c r="O12" s="9">
        <v>1</v>
      </c>
      <c r="P12" s="9">
        <v>1</v>
      </c>
      <c r="Q12" s="9">
        <v>1</v>
      </c>
      <c r="R12" s="9"/>
      <c r="S12" s="9"/>
      <c r="T12" s="7">
        <f t="shared" si="0"/>
        <v>16</v>
      </c>
      <c r="U12" s="10">
        <f t="shared" si="1"/>
        <v>8000</v>
      </c>
      <c r="V12" s="41">
        <v>11000</v>
      </c>
      <c r="W12" s="52">
        <f t="shared" si="2"/>
        <v>19000</v>
      </c>
    </row>
    <row r="13" spans="1:23" ht="20.25" customHeight="1" thickBot="1" x14ac:dyDescent="0.3">
      <c r="A13" s="11" t="s">
        <v>15</v>
      </c>
      <c r="B13" s="9">
        <v>1</v>
      </c>
      <c r="C13" s="9">
        <v>1</v>
      </c>
      <c r="D13" s="53" t="s">
        <v>31</v>
      </c>
      <c r="E13" s="9">
        <v>1</v>
      </c>
      <c r="F13" s="9">
        <v>1</v>
      </c>
      <c r="G13" s="53" t="s">
        <v>31</v>
      </c>
      <c r="H13" s="53" t="s">
        <v>31</v>
      </c>
      <c r="I13" s="9">
        <v>1</v>
      </c>
      <c r="J13" s="9">
        <v>1</v>
      </c>
      <c r="K13" s="9">
        <v>1</v>
      </c>
      <c r="L13" s="53" t="s">
        <v>31</v>
      </c>
      <c r="M13" s="9">
        <v>1</v>
      </c>
      <c r="N13" s="53" t="s">
        <v>31</v>
      </c>
      <c r="O13" s="9">
        <v>1</v>
      </c>
      <c r="P13" s="9">
        <v>1</v>
      </c>
      <c r="Q13" s="9">
        <v>1</v>
      </c>
      <c r="R13" s="9"/>
      <c r="S13" s="9"/>
      <c r="T13" s="7">
        <f t="shared" si="0"/>
        <v>11</v>
      </c>
      <c r="U13" s="10">
        <f t="shared" si="1"/>
        <v>5500</v>
      </c>
      <c r="V13" s="41">
        <v>9500</v>
      </c>
      <c r="W13" s="52">
        <f t="shared" si="2"/>
        <v>15000</v>
      </c>
    </row>
    <row r="14" spans="1:23" ht="18.75" customHeight="1" thickBot="1" x14ac:dyDescent="0.3">
      <c r="A14" s="11" t="s">
        <v>16</v>
      </c>
      <c r="B14" s="9">
        <v>1</v>
      </c>
      <c r="C14" s="9">
        <v>1</v>
      </c>
      <c r="D14" s="9">
        <v>1</v>
      </c>
      <c r="E14" s="9">
        <v>1</v>
      </c>
      <c r="F14" s="9">
        <v>1</v>
      </c>
      <c r="G14" s="9">
        <v>1</v>
      </c>
      <c r="H14" s="9">
        <v>1</v>
      </c>
      <c r="I14" s="9">
        <v>1</v>
      </c>
      <c r="J14" s="9">
        <v>1</v>
      </c>
      <c r="K14" s="53" t="s">
        <v>31</v>
      </c>
      <c r="L14" s="9">
        <v>1</v>
      </c>
      <c r="M14" s="53" t="s">
        <v>31</v>
      </c>
      <c r="N14" s="9">
        <v>1</v>
      </c>
      <c r="O14" s="9">
        <v>1</v>
      </c>
      <c r="P14" s="9">
        <v>1</v>
      </c>
      <c r="Q14" s="9">
        <v>1</v>
      </c>
      <c r="R14" s="9"/>
      <c r="S14" s="9"/>
      <c r="T14" s="7">
        <f t="shared" si="0"/>
        <v>14</v>
      </c>
      <c r="U14" s="10">
        <f t="shared" si="1"/>
        <v>7000</v>
      </c>
      <c r="V14" s="41">
        <v>11000</v>
      </c>
      <c r="W14" s="52">
        <f t="shared" si="2"/>
        <v>18000</v>
      </c>
    </row>
    <row r="15" spans="1:23" ht="24.75" customHeight="1" thickBot="1" x14ac:dyDescent="0.3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7"/>
      <c r="U15" s="12">
        <f>SUM(U3:U14)</f>
        <v>80000</v>
      </c>
      <c r="V15" s="50">
        <v>123000</v>
      </c>
    </row>
    <row r="17" spans="1:22" x14ac:dyDescent="0.25">
      <c r="A17" s="2"/>
      <c r="B17" s="18"/>
      <c r="C17" s="18"/>
      <c r="D17" s="18"/>
      <c r="E17" s="19"/>
      <c r="F17" s="19"/>
      <c r="G17" s="19"/>
      <c r="H17" s="18"/>
      <c r="I17" s="18"/>
      <c r="J17" s="18"/>
      <c r="K17" s="18"/>
      <c r="L17" s="22"/>
      <c r="M17" s="18"/>
      <c r="N17" s="18"/>
      <c r="O17" s="22"/>
      <c r="P17" s="18"/>
      <c r="Q17" s="18"/>
      <c r="R17" s="18"/>
      <c r="S17" s="18"/>
      <c r="T17" s="3"/>
      <c r="U17" s="2"/>
      <c r="V17" s="2"/>
    </row>
    <row r="19" spans="1:22" x14ac:dyDescent="0.25">
      <c r="A19" s="51"/>
      <c r="B19" t="s">
        <v>28</v>
      </c>
    </row>
    <row r="22" spans="1:22" x14ac:dyDescent="0.25">
      <c r="A22" t="s">
        <v>33</v>
      </c>
    </row>
  </sheetData>
  <mergeCells count="5">
    <mergeCell ref="P1:S1"/>
    <mergeCell ref="B1:D1"/>
    <mergeCell ref="E1:H1"/>
    <mergeCell ref="I1:L1"/>
    <mergeCell ref="M1:O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abSelected="1" workbookViewId="0">
      <selection activeCell="AA16" sqref="Z16:AA17"/>
    </sheetView>
  </sheetViews>
  <sheetFormatPr defaultRowHeight="15" x14ac:dyDescent="0.25"/>
  <cols>
    <col min="1" max="1" width="23" customWidth="1"/>
    <col min="2" max="2" width="3.5703125" customWidth="1"/>
    <col min="3" max="3" width="3.7109375" customWidth="1"/>
    <col min="4" max="4" width="3.42578125" customWidth="1"/>
    <col min="5" max="5" width="3.7109375" customWidth="1"/>
    <col min="6" max="7" width="3.5703125" customWidth="1"/>
    <col min="8" max="9" width="3.42578125" customWidth="1"/>
    <col min="10" max="14" width="4.28515625" customWidth="1"/>
    <col min="15" max="15" width="3.7109375" customWidth="1"/>
    <col min="16" max="16" width="3.42578125" customWidth="1"/>
    <col min="17" max="18" width="3.85546875" customWidth="1"/>
    <col min="19" max="19" width="3.42578125" customWidth="1"/>
    <col min="20" max="20" width="4.85546875" customWidth="1"/>
    <col min="21" max="21" width="9.85546875" customWidth="1"/>
    <col min="22" max="22" width="10.85546875" customWidth="1"/>
    <col min="23" max="23" width="4.140625" customWidth="1"/>
    <col min="24" max="24" width="11.85546875" bestFit="1" customWidth="1"/>
    <col min="26" max="26" width="10.28515625" bestFit="1" customWidth="1"/>
  </cols>
  <sheetData>
    <row r="1" spans="1:26" ht="15.75" customHeight="1" thickBot="1" x14ac:dyDescent="0.3">
      <c r="A1" s="4" t="s">
        <v>0</v>
      </c>
      <c r="B1" s="62" t="s">
        <v>23</v>
      </c>
      <c r="C1" s="63"/>
      <c r="D1" s="63"/>
      <c r="E1" s="66" t="s">
        <v>24</v>
      </c>
      <c r="F1" s="67"/>
      <c r="G1" s="67"/>
      <c r="H1" s="68"/>
      <c r="I1" s="62" t="s">
        <v>25</v>
      </c>
      <c r="J1" s="63"/>
      <c r="K1" s="63"/>
      <c r="L1" s="63"/>
      <c r="M1" s="65" t="s">
        <v>26</v>
      </c>
      <c r="N1" s="65"/>
      <c r="O1" s="65"/>
      <c r="P1" s="62" t="s">
        <v>27</v>
      </c>
      <c r="Q1" s="63"/>
      <c r="R1" s="63"/>
      <c r="S1" s="63"/>
      <c r="T1" s="5" t="s">
        <v>3</v>
      </c>
      <c r="U1" s="4" t="s">
        <v>2</v>
      </c>
      <c r="V1" s="57" t="s">
        <v>34</v>
      </c>
      <c r="W1" s="58" t="s">
        <v>3</v>
      </c>
      <c r="X1" s="76" t="s">
        <v>37</v>
      </c>
    </row>
    <row r="2" spans="1:26" ht="16.5" thickBot="1" x14ac:dyDescent="0.3">
      <c r="A2" s="1" t="s">
        <v>1</v>
      </c>
      <c r="B2" s="6">
        <v>12</v>
      </c>
      <c r="C2" s="6">
        <v>19</v>
      </c>
      <c r="D2" s="6">
        <v>20</v>
      </c>
      <c r="E2" s="6">
        <v>6</v>
      </c>
      <c r="F2" s="6">
        <v>7</v>
      </c>
      <c r="G2" s="6">
        <v>20</v>
      </c>
      <c r="H2" s="6">
        <v>21</v>
      </c>
      <c r="I2" s="6">
        <v>4</v>
      </c>
      <c r="J2" s="6">
        <v>5</v>
      </c>
      <c r="K2" s="6">
        <v>18</v>
      </c>
      <c r="L2" s="6">
        <v>19</v>
      </c>
      <c r="M2" s="6">
        <v>8</v>
      </c>
      <c r="N2" s="6">
        <v>9</v>
      </c>
      <c r="O2" s="6">
        <v>30</v>
      </c>
      <c r="P2" s="6">
        <v>6</v>
      </c>
      <c r="Q2" s="6">
        <v>7</v>
      </c>
      <c r="R2" s="6">
        <v>19</v>
      </c>
      <c r="S2" s="6">
        <v>20</v>
      </c>
      <c r="T2" s="7"/>
      <c r="U2" s="7"/>
      <c r="V2" s="36"/>
      <c r="W2" s="59"/>
      <c r="X2" s="76"/>
    </row>
    <row r="3" spans="1:26" ht="16.5" thickBot="1" x14ac:dyDescent="0.3">
      <c r="A3" s="8" t="s">
        <v>5</v>
      </c>
      <c r="B3" s="54" t="s">
        <v>31</v>
      </c>
      <c r="C3" s="9">
        <v>1</v>
      </c>
      <c r="D3" s="9">
        <v>1</v>
      </c>
      <c r="E3" s="9">
        <v>1</v>
      </c>
      <c r="F3" s="9">
        <v>1</v>
      </c>
      <c r="G3" s="9">
        <v>1</v>
      </c>
      <c r="H3" s="9">
        <v>1</v>
      </c>
      <c r="I3" s="9">
        <v>1</v>
      </c>
      <c r="J3" s="9">
        <v>1</v>
      </c>
      <c r="K3" s="9">
        <v>1</v>
      </c>
      <c r="L3" s="9">
        <v>1</v>
      </c>
      <c r="M3" s="9">
        <v>1</v>
      </c>
      <c r="N3" s="9">
        <v>1</v>
      </c>
      <c r="O3" s="9">
        <v>1</v>
      </c>
      <c r="P3" s="9">
        <v>1</v>
      </c>
      <c r="Q3" s="9">
        <v>1</v>
      </c>
      <c r="R3" s="9">
        <v>1</v>
      </c>
      <c r="S3" s="53" t="s">
        <v>31</v>
      </c>
      <c r="T3" s="7">
        <f t="shared" ref="T3:T14" si="0">SUM(B3:S3)</f>
        <v>16</v>
      </c>
      <c r="U3" s="10"/>
      <c r="V3" s="41">
        <v>0</v>
      </c>
      <c r="W3" s="60"/>
      <c r="X3" s="76"/>
    </row>
    <row r="4" spans="1:26" ht="16.5" thickBot="1" x14ac:dyDescent="0.3">
      <c r="A4" s="11" t="s">
        <v>6</v>
      </c>
      <c r="B4" s="9">
        <v>1</v>
      </c>
      <c r="C4" s="9">
        <v>1</v>
      </c>
      <c r="D4" s="9">
        <v>1</v>
      </c>
      <c r="E4" s="9">
        <v>1</v>
      </c>
      <c r="F4" s="9">
        <v>1</v>
      </c>
      <c r="G4" s="9">
        <v>1</v>
      </c>
      <c r="H4" s="9">
        <v>1</v>
      </c>
      <c r="I4" s="9">
        <v>1</v>
      </c>
      <c r="J4" s="9">
        <v>1</v>
      </c>
      <c r="K4" s="9">
        <v>1</v>
      </c>
      <c r="L4" s="9">
        <v>1</v>
      </c>
      <c r="M4" s="9">
        <v>1</v>
      </c>
      <c r="N4" s="9">
        <v>1</v>
      </c>
      <c r="O4" s="9">
        <v>1</v>
      </c>
      <c r="P4" s="53" t="s">
        <v>31</v>
      </c>
      <c r="Q4" s="26">
        <v>1</v>
      </c>
      <c r="R4" s="21">
        <v>1</v>
      </c>
      <c r="S4" s="9">
        <v>1</v>
      </c>
      <c r="T4" s="7">
        <f t="shared" si="0"/>
        <v>17</v>
      </c>
      <c r="U4" s="10">
        <f>T4*500-7500</f>
        <v>1000</v>
      </c>
      <c r="V4" s="41">
        <f>11500+7500</f>
        <v>19000</v>
      </c>
      <c r="W4" s="60">
        <f>23+17</f>
        <v>40</v>
      </c>
      <c r="X4" s="77">
        <f>U4+V4</f>
        <v>20000</v>
      </c>
      <c r="Y4">
        <f>W4*500</f>
        <v>20000</v>
      </c>
      <c r="Z4" s="52">
        <f>X4+-Y4</f>
        <v>0</v>
      </c>
    </row>
    <row r="5" spans="1:26" ht="16.5" thickBot="1" x14ac:dyDescent="0.3">
      <c r="A5" s="11" t="s">
        <v>7</v>
      </c>
      <c r="B5" s="9">
        <v>1</v>
      </c>
      <c r="C5" s="9">
        <v>1</v>
      </c>
      <c r="D5" s="21">
        <v>1</v>
      </c>
      <c r="E5" s="9">
        <v>1</v>
      </c>
      <c r="F5" s="9">
        <v>1</v>
      </c>
      <c r="G5" s="9">
        <v>1</v>
      </c>
      <c r="H5" s="9">
        <v>1</v>
      </c>
      <c r="I5" s="9">
        <v>1</v>
      </c>
      <c r="J5" s="9">
        <v>1</v>
      </c>
      <c r="K5" s="9">
        <v>1</v>
      </c>
      <c r="L5" s="9">
        <v>1</v>
      </c>
      <c r="M5" s="9">
        <v>1</v>
      </c>
      <c r="N5" s="9">
        <v>1</v>
      </c>
      <c r="O5" s="53" t="s">
        <v>31</v>
      </c>
      <c r="P5" s="9">
        <v>1</v>
      </c>
      <c r="Q5" s="21">
        <v>1</v>
      </c>
      <c r="R5" s="21">
        <v>1</v>
      </c>
      <c r="S5" s="53" t="s">
        <v>31</v>
      </c>
      <c r="T5" s="7">
        <f t="shared" si="0"/>
        <v>16</v>
      </c>
      <c r="U5" s="10">
        <f>T5*500-7500</f>
        <v>500</v>
      </c>
      <c r="V5" s="41">
        <f>10500+7500</f>
        <v>18000</v>
      </c>
      <c r="W5" s="60">
        <f>21+16</f>
        <v>37</v>
      </c>
      <c r="X5" s="77">
        <f t="shared" ref="X5:X14" si="1">U5+V5</f>
        <v>18500</v>
      </c>
      <c r="Y5">
        <f t="shared" ref="Y5:Y14" si="2">W5*500</f>
        <v>18500</v>
      </c>
      <c r="Z5" s="52">
        <f t="shared" ref="Z5:Z14" si="3">X5+-Y5</f>
        <v>0</v>
      </c>
    </row>
    <row r="6" spans="1:26" ht="16.5" thickBot="1" x14ac:dyDescent="0.3">
      <c r="A6" s="11" t="s">
        <v>8</v>
      </c>
      <c r="B6" s="9">
        <v>1</v>
      </c>
      <c r="C6" s="9">
        <v>1</v>
      </c>
      <c r="D6" s="9">
        <v>1</v>
      </c>
      <c r="E6" s="9">
        <v>1</v>
      </c>
      <c r="F6" s="9">
        <v>1</v>
      </c>
      <c r="G6" s="9">
        <v>1</v>
      </c>
      <c r="H6" s="9">
        <v>1</v>
      </c>
      <c r="I6" s="9">
        <v>1</v>
      </c>
      <c r="J6" s="9">
        <v>1</v>
      </c>
      <c r="K6" s="9">
        <v>1</v>
      </c>
      <c r="L6" s="53" t="s">
        <v>31</v>
      </c>
      <c r="M6" s="9">
        <v>1</v>
      </c>
      <c r="N6" s="9">
        <v>1</v>
      </c>
      <c r="O6" s="9">
        <v>1</v>
      </c>
      <c r="P6" s="9">
        <v>1</v>
      </c>
      <c r="Q6" s="9">
        <v>1</v>
      </c>
      <c r="R6" s="9">
        <v>1</v>
      </c>
      <c r="S6" s="9">
        <v>1</v>
      </c>
      <c r="T6" s="7">
        <f t="shared" si="0"/>
        <v>17</v>
      </c>
      <c r="U6" s="56">
        <f>T6*500-7500-500</f>
        <v>500</v>
      </c>
      <c r="V6" s="41">
        <f>12000+7500</f>
        <v>19500</v>
      </c>
      <c r="W6" s="60">
        <f>24+17</f>
        <v>41</v>
      </c>
      <c r="X6" s="77">
        <f t="shared" si="1"/>
        <v>20000</v>
      </c>
      <c r="Y6">
        <f t="shared" si="2"/>
        <v>20500</v>
      </c>
      <c r="Z6" s="52">
        <f t="shared" si="3"/>
        <v>-500</v>
      </c>
    </row>
    <row r="7" spans="1:26" ht="17.25" customHeight="1" thickBot="1" x14ac:dyDescent="0.3">
      <c r="A7" s="11" t="s">
        <v>9</v>
      </c>
      <c r="B7" s="9">
        <v>1</v>
      </c>
      <c r="C7" s="9">
        <v>1</v>
      </c>
      <c r="D7" s="9">
        <v>1</v>
      </c>
      <c r="E7" s="9">
        <v>1</v>
      </c>
      <c r="F7" s="9">
        <v>1</v>
      </c>
      <c r="G7" s="9">
        <v>1</v>
      </c>
      <c r="H7" s="9">
        <v>1</v>
      </c>
      <c r="I7" s="9">
        <v>1</v>
      </c>
      <c r="J7" s="9">
        <v>1</v>
      </c>
      <c r="K7" s="9">
        <v>1</v>
      </c>
      <c r="L7" s="9">
        <v>1</v>
      </c>
      <c r="M7" s="9">
        <v>1</v>
      </c>
      <c r="N7" s="9">
        <v>1</v>
      </c>
      <c r="O7" s="9">
        <v>1</v>
      </c>
      <c r="P7" s="9">
        <v>1</v>
      </c>
      <c r="Q7" s="9">
        <v>1</v>
      </c>
      <c r="R7" s="9">
        <v>1</v>
      </c>
      <c r="S7" s="9">
        <v>1</v>
      </c>
      <c r="T7" s="7">
        <f t="shared" si="0"/>
        <v>18</v>
      </c>
      <c r="U7" s="56">
        <f>T7*500-8000-1000</f>
        <v>0</v>
      </c>
      <c r="V7" s="41">
        <f>12000+8000</f>
        <v>20000</v>
      </c>
      <c r="W7" s="60">
        <f>24+18</f>
        <v>42</v>
      </c>
      <c r="X7" s="77">
        <f t="shared" si="1"/>
        <v>20000</v>
      </c>
      <c r="Y7">
        <f t="shared" si="2"/>
        <v>21000</v>
      </c>
      <c r="Z7" s="52">
        <f t="shared" si="3"/>
        <v>-1000</v>
      </c>
    </row>
    <row r="8" spans="1:26" ht="16.5" thickBot="1" x14ac:dyDescent="0.3">
      <c r="A8" s="11" t="s">
        <v>10</v>
      </c>
      <c r="B8" s="53" t="s">
        <v>31</v>
      </c>
      <c r="C8" s="9">
        <v>1</v>
      </c>
      <c r="D8" s="9">
        <v>1</v>
      </c>
      <c r="E8" s="9">
        <v>1</v>
      </c>
      <c r="F8" s="9">
        <v>1</v>
      </c>
      <c r="G8" s="9">
        <v>1</v>
      </c>
      <c r="H8" s="9">
        <v>1</v>
      </c>
      <c r="I8" s="9">
        <v>1</v>
      </c>
      <c r="J8" s="9">
        <v>1</v>
      </c>
      <c r="K8" s="9">
        <v>1</v>
      </c>
      <c r="L8" s="9">
        <v>1</v>
      </c>
      <c r="M8" s="9">
        <v>1</v>
      </c>
      <c r="N8" s="9">
        <v>1</v>
      </c>
      <c r="O8" s="9">
        <v>1</v>
      </c>
      <c r="P8" s="9">
        <v>1</v>
      </c>
      <c r="Q8" s="9">
        <v>1</v>
      </c>
      <c r="R8" s="9">
        <v>1</v>
      </c>
      <c r="S8" s="9">
        <v>1</v>
      </c>
      <c r="T8" s="7">
        <f t="shared" si="0"/>
        <v>17</v>
      </c>
      <c r="U8" s="56">
        <f>T8*500-7500-500</f>
        <v>500</v>
      </c>
      <c r="V8" s="41">
        <f>12000+7500</f>
        <v>19500</v>
      </c>
      <c r="W8" s="60">
        <f>24+17</f>
        <v>41</v>
      </c>
      <c r="X8" s="77">
        <f t="shared" si="1"/>
        <v>20000</v>
      </c>
      <c r="Y8">
        <f t="shared" si="2"/>
        <v>20500</v>
      </c>
      <c r="Z8" s="52">
        <f t="shared" si="3"/>
        <v>-500</v>
      </c>
    </row>
    <row r="9" spans="1:26" ht="16.5" thickBot="1" x14ac:dyDescent="0.3">
      <c r="A9" s="11" t="s">
        <v>11</v>
      </c>
      <c r="B9" s="9">
        <v>1</v>
      </c>
      <c r="C9" s="9">
        <v>1</v>
      </c>
      <c r="D9" s="9">
        <v>1</v>
      </c>
      <c r="E9" s="9">
        <v>1</v>
      </c>
      <c r="F9" s="9">
        <v>1</v>
      </c>
      <c r="G9" s="9">
        <v>1</v>
      </c>
      <c r="H9" s="9">
        <v>1</v>
      </c>
      <c r="I9" s="53" t="s">
        <v>31</v>
      </c>
      <c r="J9" s="53" t="s">
        <v>31</v>
      </c>
      <c r="K9" s="9">
        <v>1</v>
      </c>
      <c r="L9" s="9">
        <v>1</v>
      </c>
      <c r="M9" s="9">
        <v>1</v>
      </c>
      <c r="N9" s="9">
        <v>1</v>
      </c>
      <c r="O9" s="9">
        <v>1</v>
      </c>
      <c r="P9" s="9">
        <v>1</v>
      </c>
      <c r="Q9" s="53" t="s">
        <v>31</v>
      </c>
      <c r="R9" s="9">
        <v>1</v>
      </c>
      <c r="S9" s="9">
        <v>1</v>
      </c>
      <c r="T9" s="7">
        <f t="shared" si="0"/>
        <v>15</v>
      </c>
      <c r="U9" s="10">
        <f>T9*500-6500</f>
        <v>1000</v>
      </c>
      <c r="V9" s="41">
        <f>12000+6500</f>
        <v>18500</v>
      </c>
      <c r="W9" s="60">
        <f>24+15</f>
        <v>39</v>
      </c>
      <c r="X9" s="77">
        <f t="shared" si="1"/>
        <v>19500</v>
      </c>
      <c r="Y9">
        <f t="shared" si="2"/>
        <v>19500</v>
      </c>
      <c r="Z9" s="52">
        <f t="shared" si="3"/>
        <v>0</v>
      </c>
    </row>
    <row r="10" spans="1:26" ht="16.5" thickBot="1" x14ac:dyDescent="0.3">
      <c r="A10" s="11" t="s">
        <v>12</v>
      </c>
      <c r="B10" s="9">
        <v>1</v>
      </c>
      <c r="C10" s="9">
        <v>1</v>
      </c>
      <c r="D10" s="9">
        <v>1</v>
      </c>
      <c r="E10" s="53" t="s">
        <v>31</v>
      </c>
      <c r="F10" s="9">
        <v>1</v>
      </c>
      <c r="G10" s="9">
        <v>1</v>
      </c>
      <c r="H10" s="9">
        <v>1</v>
      </c>
      <c r="I10" s="9">
        <v>1</v>
      </c>
      <c r="J10" s="9">
        <v>1</v>
      </c>
      <c r="K10" s="9">
        <v>1</v>
      </c>
      <c r="L10" s="9">
        <v>1</v>
      </c>
      <c r="M10" s="9">
        <v>1</v>
      </c>
      <c r="N10" s="9">
        <v>1</v>
      </c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7">
        <f t="shared" si="0"/>
        <v>17</v>
      </c>
      <c r="U10" s="10">
        <f>T10*500-7500</f>
        <v>1000</v>
      </c>
      <c r="V10" s="41">
        <f>11500+7500</f>
        <v>19000</v>
      </c>
      <c r="W10" s="60">
        <f>23+17</f>
        <v>40</v>
      </c>
      <c r="X10" s="77">
        <f t="shared" si="1"/>
        <v>20000</v>
      </c>
      <c r="Y10">
        <f t="shared" si="2"/>
        <v>20000</v>
      </c>
      <c r="Z10" s="52">
        <f t="shared" si="3"/>
        <v>0</v>
      </c>
    </row>
    <row r="11" spans="1:26" ht="16.5" thickBot="1" x14ac:dyDescent="0.3">
      <c r="A11" s="11" t="s">
        <v>14</v>
      </c>
      <c r="B11" s="53" t="s">
        <v>31</v>
      </c>
      <c r="C11" s="9">
        <v>1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9">
        <v>1</v>
      </c>
      <c r="J11" s="9">
        <v>1</v>
      </c>
      <c r="K11" s="9">
        <v>1</v>
      </c>
      <c r="L11" s="9">
        <v>1</v>
      </c>
      <c r="M11" s="9">
        <v>1</v>
      </c>
      <c r="N11" s="9">
        <v>1</v>
      </c>
      <c r="O11" s="9">
        <v>1</v>
      </c>
      <c r="P11" s="9">
        <v>1</v>
      </c>
      <c r="Q11" s="9">
        <v>1</v>
      </c>
      <c r="R11" s="9">
        <v>1</v>
      </c>
      <c r="S11" s="9">
        <v>1</v>
      </c>
      <c r="T11" s="7">
        <f t="shared" si="0"/>
        <v>17</v>
      </c>
      <c r="U11" s="10">
        <f>T11*500-7500</f>
        <v>1000</v>
      </c>
      <c r="V11" s="41">
        <f>10000+7500</f>
        <v>17500</v>
      </c>
      <c r="W11" s="60">
        <f>20+17</f>
        <v>37</v>
      </c>
      <c r="X11" s="77">
        <f t="shared" si="1"/>
        <v>18500</v>
      </c>
      <c r="Y11">
        <f t="shared" si="2"/>
        <v>18500</v>
      </c>
      <c r="Z11" s="52">
        <f t="shared" si="3"/>
        <v>0</v>
      </c>
    </row>
    <row r="12" spans="1:26" ht="16.5" thickBot="1" x14ac:dyDescent="0.3">
      <c r="A12" s="20" t="s">
        <v>13</v>
      </c>
      <c r="B12" s="9">
        <v>1</v>
      </c>
      <c r="C12" s="9">
        <v>1</v>
      </c>
      <c r="D12" s="9">
        <v>1</v>
      </c>
      <c r="E12" s="9">
        <v>1</v>
      </c>
      <c r="F12" s="9">
        <v>1</v>
      </c>
      <c r="G12" s="9">
        <v>1</v>
      </c>
      <c r="H12" s="9">
        <v>1</v>
      </c>
      <c r="I12" s="9">
        <v>1</v>
      </c>
      <c r="J12" s="9">
        <v>1</v>
      </c>
      <c r="K12" s="9">
        <v>1</v>
      </c>
      <c r="L12" s="9">
        <v>1</v>
      </c>
      <c r="M12" s="9">
        <v>1</v>
      </c>
      <c r="N12" s="9">
        <v>1</v>
      </c>
      <c r="O12" s="9">
        <v>1</v>
      </c>
      <c r="P12" s="9">
        <v>1</v>
      </c>
      <c r="Q12" s="9">
        <v>1</v>
      </c>
      <c r="R12" s="9">
        <v>1</v>
      </c>
      <c r="S12" s="9">
        <v>1</v>
      </c>
      <c r="T12" s="7">
        <f t="shared" si="0"/>
        <v>18</v>
      </c>
      <c r="U12" s="10">
        <f>T12*500-8000</f>
        <v>1000</v>
      </c>
      <c r="V12" s="41">
        <f>11000+8000</f>
        <v>19000</v>
      </c>
      <c r="W12" s="60">
        <f>22+18</f>
        <v>40</v>
      </c>
      <c r="X12" s="77">
        <f t="shared" si="1"/>
        <v>20000</v>
      </c>
      <c r="Y12">
        <f t="shared" si="2"/>
        <v>20000</v>
      </c>
      <c r="Z12" s="52">
        <f t="shared" si="3"/>
        <v>0</v>
      </c>
    </row>
    <row r="13" spans="1:26" ht="20.25" customHeight="1" thickBot="1" x14ac:dyDescent="0.3">
      <c r="A13" s="11" t="s">
        <v>15</v>
      </c>
      <c r="B13" s="9">
        <v>1</v>
      </c>
      <c r="C13" s="9">
        <v>1</v>
      </c>
      <c r="D13" s="53" t="s">
        <v>31</v>
      </c>
      <c r="E13" s="9">
        <v>1</v>
      </c>
      <c r="F13" s="9">
        <v>1</v>
      </c>
      <c r="G13" s="53" t="s">
        <v>31</v>
      </c>
      <c r="H13" s="53" t="s">
        <v>31</v>
      </c>
      <c r="I13" s="9">
        <v>1</v>
      </c>
      <c r="J13" s="9">
        <v>1</v>
      </c>
      <c r="K13" s="9">
        <v>1</v>
      </c>
      <c r="L13" s="53" t="s">
        <v>31</v>
      </c>
      <c r="M13" s="9">
        <v>1</v>
      </c>
      <c r="N13" s="53" t="s">
        <v>31</v>
      </c>
      <c r="O13" s="9">
        <v>1</v>
      </c>
      <c r="P13" s="9">
        <v>1</v>
      </c>
      <c r="Q13" s="9">
        <v>1</v>
      </c>
      <c r="R13" s="9">
        <v>1</v>
      </c>
      <c r="S13" s="9">
        <v>1</v>
      </c>
      <c r="T13" s="7">
        <f t="shared" si="0"/>
        <v>13</v>
      </c>
      <c r="U13" s="10">
        <f>T13*500-5500</f>
        <v>1000</v>
      </c>
      <c r="V13" s="41">
        <f>9500</f>
        <v>9500</v>
      </c>
      <c r="W13" s="60">
        <f>19+13</f>
        <v>32</v>
      </c>
      <c r="X13" s="77">
        <f>U13+V13+'II SEM 2016'!U13</f>
        <v>16000</v>
      </c>
      <c r="Y13">
        <f t="shared" si="2"/>
        <v>16000</v>
      </c>
      <c r="Z13" s="52">
        <f t="shared" si="3"/>
        <v>0</v>
      </c>
    </row>
    <row r="14" spans="1:26" ht="18.75" customHeight="1" thickBot="1" x14ac:dyDescent="0.3">
      <c r="A14" s="11" t="s">
        <v>16</v>
      </c>
      <c r="B14" s="9">
        <v>1</v>
      </c>
      <c r="C14" s="9">
        <v>1</v>
      </c>
      <c r="D14" s="9">
        <v>1</v>
      </c>
      <c r="E14" s="9">
        <v>1</v>
      </c>
      <c r="F14" s="9">
        <v>1</v>
      </c>
      <c r="G14" s="9">
        <v>1</v>
      </c>
      <c r="H14" s="9">
        <v>1</v>
      </c>
      <c r="I14" s="9">
        <v>1</v>
      </c>
      <c r="J14" s="9">
        <v>1</v>
      </c>
      <c r="K14" s="53" t="s">
        <v>31</v>
      </c>
      <c r="L14" s="9">
        <v>1</v>
      </c>
      <c r="M14" s="53" t="s">
        <v>31</v>
      </c>
      <c r="N14" s="9">
        <v>1</v>
      </c>
      <c r="O14" s="9">
        <v>1</v>
      </c>
      <c r="P14" s="9">
        <v>1</v>
      </c>
      <c r="Q14" s="9">
        <v>1</v>
      </c>
      <c r="R14" s="9">
        <v>1</v>
      </c>
      <c r="S14" s="9">
        <v>1</v>
      </c>
      <c r="T14" s="7">
        <f t="shared" si="0"/>
        <v>16</v>
      </c>
      <c r="U14" s="10">
        <f>T14*500-7000</f>
        <v>1000</v>
      </c>
      <c r="V14" s="41">
        <f>11000+7000</f>
        <v>18000</v>
      </c>
      <c r="W14" s="60">
        <f>22+16</f>
        <v>38</v>
      </c>
      <c r="X14" s="77">
        <f t="shared" si="1"/>
        <v>19000</v>
      </c>
      <c r="Y14">
        <f t="shared" si="2"/>
        <v>19000</v>
      </c>
      <c r="Z14" s="52">
        <f t="shared" si="3"/>
        <v>0</v>
      </c>
    </row>
    <row r="15" spans="1:26" ht="24.75" customHeight="1" thickBot="1" x14ac:dyDescent="0.3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7"/>
      <c r="U15" s="12">
        <f>SUM(U3:U14)</f>
        <v>8500</v>
      </c>
      <c r="V15" s="50">
        <v>123000</v>
      </c>
      <c r="W15" s="61"/>
      <c r="X15" s="76"/>
    </row>
    <row r="17" spans="1:23" x14ac:dyDescent="0.25">
      <c r="A17" s="2"/>
      <c r="B17" s="18"/>
      <c r="C17" s="18"/>
      <c r="D17" s="18"/>
      <c r="E17" s="19"/>
      <c r="F17" s="19"/>
      <c r="G17" s="19"/>
      <c r="H17" s="18"/>
      <c r="I17" s="18"/>
      <c r="J17" s="18"/>
      <c r="K17" s="18"/>
      <c r="L17" s="22"/>
      <c r="M17" s="18"/>
      <c r="N17" s="18"/>
      <c r="O17" s="22"/>
      <c r="P17" s="18"/>
      <c r="Q17" s="18"/>
      <c r="R17" s="18"/>
      <c r="S17" s="18"/>
      <c r="T17" s="3"/>
      <c r="U17" s="2"/>
      <c r="V17" s="2"/>
      <c r="W17" s="2"/>
    </row>
    <row r="19" spans="1:23" x14ac:dyDescent="0.25">
      <c r="A19" s="51"/>
      <c r="B19" t="s">
        <v>28</v>
      </c>
    </row>
    <row r="22" spans="1:23" x14ac:dyDescent="0.25">
      <c r="A22" t="s">
        <v>36</v>
      </c>
    </row>
    <row r="24" spans="1:23" x14ac:dyDescent="0.25">
      <c r="A24" s="55"/>
      <c r="B24" t="s">
        <v>35</v>
      </c>
    </row>
  </sheetData>
  <mergeCells count="5">
    <mergeCell ref="B1:D1"/>
    <mergeCell ref="E1:H1"/>
    <mergeCell ref="I1:L1"/>
    <mergeCell ref="M1:O1"/>
    <mergeCell ref="P1:S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 SEM 2016</vt:lpstr>
      <vt:lpstr>I SEM 2016 (2)</vt:lpstr>
      <vt:lpstr>II SEM 2016</vt:lpstr>
      <vt:lpstr>II SEM 2016 RESIDUO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Amelia.Capilli</dc:creator>
  <cp:lastModifiedBy>Donatella D'annibale</cp:lastModifiedBy>
  <cp:lastPrinted>2017-01-26T14:38:44Z</cp:lastPrinted>
  <dcterms:created xsi:type="dcterms:W3CDTF">2014-07-15T13:47:44Z</dcterms:created>
  <dcterms:modified xsi:type="dcterms:W3CDTF">2017-10-25T12:52:31Z</dcterms:modified>
</cp:coreProperties>
</file>